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Armando\Politecnico Di Torino Studenti Dropbox\Armando Pellegrino\24_25 TESI PELLEGRINO\Lab\Stiffness\"/>
    </mc:Choice>
  </mc:AlternateContent>
  <xr:revisionPtr revIDLastSave="0" documentId="13_ncr:1_{FC1DBA0B-E670-4C85-9C70-A46E97157930}" xr6:coauthVersionLast="47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SP2_20" sheetId="1" r:id="rId1"/>
    <sheet name="PMB_20" sheetId="8" r:id="rId2"/>
    <sheet name="REF_20" sheetId="9" r:id="rId3"/>
    <sheet name="SP2_50" sheetId="19" r:id="rId4"/>
    <sheet name="PMB_50" sheetId="10" r:id="rId5"/>
    <sheet name="Dati aggregati x miscela" sheetId="2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7" i="2" l="1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J21" i="19"/>
  <c r="J20" i="19"/>
  <c r="J19" i="19"/>
  <c r="J18" i="19"/>
  <c r="J17" i="19"/>
  <c r="J16" i="19"/>
  <c r="J15" i="19"/>
  <c r="M10" i="19"/>
  <c r="J21" i="1"/>
  <c r="J20" i="1"/>
  <c r="J19" i="1"/>
  <c r="J18" i="1"/>
  <c r="J17" i="1"/>
  <c r="J16" i="1"/>
  <c r="J15" i="1"/>
  <c r="J20" i="9"/>
  <c r="J19" i="9"/>
  <c r="J18" i="9"/>
  <c r="J17" i="9"/>
  <c r="J16" i="9"/>
  <c r="J15" i="9"/>
  <c r="J14" i="9"/>
  <c r="M10" i="9"/>
  <c r="N65" i="2" l="1"/>
  <c r="N64" i="2"/>
  <c r="N63" i="2"/>
  <c r="N62" i="2"/>
  <c r="N61" i="2"/>
  <c r="N60" i="2"/>
  <c r="N59" i="2"/>
  <c r="N58" i="2"/>
  <c r="N34" i="2"/>
  <c r="N33" i="2"/>
  <c r="N32" i="2"/>
  <c r="N31" i="2"/>
  <c r="N30" i="2"/>
  <c r="N29" i="2"/>
  <c r="N28" i="2"/>
  <c r="N27" i="2"/>
  <c r="W6" i="2"/>
  <c r="W5" i="2"/>
  <c r="T6" i="2"/>
  <c r="T5" i="2"/>
  <c r="S6" i="2"/>
  <c r="S5" i="2"/>
  <c r="J21" i="10"/>
  <c r="J20" i="10"/>
  <c r="J19" i="10"/>
  <c r="J18" i="10"/>
  <c r="J17" i="10"/>
  <c r="J16" i="10"/>
  <c r="J15" i="10"/>
  <c r="M11" i="10"/>
  <c r="M10" i="1"/>
  <c r="N42" i="2"/>
  <c r="N41" i="2"/>
  <c r="N40" i="2"/>
  <c r="N39" i="2"/>
  <c r="N38" i="2"/>
  <c r="N37" i="2"/>
  <c r="N36" i="2"/>
  <c r="N35" i="2"/>
  <c r="M13" i="10"/>
  <c r="M7" i="10"/>
  <c r="M8" i="10"/>
  <c r="M9" i="10"/>
  <c r="M10" i="10"/>
  <c r="M12" i="10"/>
  <c r="M6" i="10"/>
  <c r="V6" i="2"/>
  <c r="V5" i="2"/>
  <c r="M12" i="19"/>
  <c r="M11" i="19"/>
  <c r="M7" i="19"/>
  <c r="M8" i="19"/>
  <c r="M9" i="19"/>
  <c r="M13" i="19"/>
  <c r="M6" i="19"/>
  <c r="M7" i="1"/>
  <c r="M8" i="1"/>
  <c r="M9" i="1"/>
  <c r="M11" i="1"/>
  <c r="M12" i="1"/>
  <c r="M13" i="1"/>
  <c r="M6" i="1"/>
  <c r="M7" i="9"/>
  <c r="M8" i="9"/>
  <c r="M9" i="9"/>
  <c r="M11" i="9"/>
  <c r="M12" i="9"/>
  <c r="M6" i="9"/>
  <c r="U6" i="2"/>
  <c r="U5" i="2"/>
  <c r="J22" i="8"/>
  <c r="J21" i="8"/>
  <c r="J20" i="8"/>
  <c r="J19" i="8"/>
  <c r="J18" i="8"/>
  <c r="J17" i="8"/>
  <c r="J16" i="8"/>
  <c r="M7" i="8"/>
  <c r="M8" i="8"/>
  <c r="M9" i="8"/>
  <c r="M10" i="8"/>
  <c r="M11" i="8"/>
  <c r="M12" i="8"/>
  <c r="M13" i="8"/>
  <c r="M6" i="8"/>
</calcChain>
</file>

<file path=xl/sharedStrings.xml><?xml version="1.0" encoding="utf-8"?>
<sst xmlns="http://schemas.openxmlformats.org/spreadsheetml/2006/main" count="285" uniqueCount="74">
  <si>
    <t>Provino</t>
  </si>
  <si>
    <t>Miscela</t>
  </si>
  <si>
    <t>PMB_20</t>
  </si>
  <si>
    <t>Media [MPa]</t>
  </si>
  <si>
    <t>SP2_20</t>
  </si>
  <si>
    <t>Dev. Std [MPa]</t>
  </si>
  <si>
    <t>REF_20</t>
  </si>
  <si>
    <r>
      <t>v</t>
    </r>
    <r>
      <rPr>
        <b/>
        <vertAlign val="subscript"/>
        <sz val="11"/>
        <color theme="1"/>
        <rFont val="Calibri"/>
        <family val="2"/>
        <scheme val="minor"/>
      </rPr>
      <t>ssd</t>
    </r>
    <r>
      <rPr>
        <b/>
        <sz val="11"/>
        <color theme="1"/>
        <rFont val="Calibri"/>
        <family val="2"/>
        <scheme val="minor"/>
      </rPr>
      <t xml:space="preserve"> [%]</t>
    </r>
  </si>
  <si>
    <t>Q1 [MPa]</t>
  </si>
  <si>
    <t>IQR [MPa]</t>
  </si>
  <si>
    <t>UPPER_T [MPa]</t>
  </si>
  <si>
    <t>LOWER_T [MPa]</t>
  </si>
  <si>
    <t>Q3 [MPa]</t>
  </si>
  <si>
    <t>A1-PR</t>
  </si>
  <si>
    <t>A2-PR</t>
  </si>
  <si>
    <t>A3-PR</t>
  </si>
  <si>
    <r>
      <t>E*</t>
    </r>
    <r>
      <rPr>
        <b/>
        <vertAlign val="subscript"/>
        <sz val="11"/>
        <color theme="1"/>
        <rFont val="Calibri"/>
        <family val="2"/>
        <scheme val="minor"/>
      </rPr>
      <t xml:space="preserve">0.1 Hz, 1 </t>
    </r>
    <r>
      <rPr>
        <b/>
        <sz val="11"/>
        <color theme="1"/>
        <rFont val="Calibri"/>
        <family val="2"/>
        <scheme val="minor"/>
      </rPr>
      <t>[MPa]</t>
    </r>
  </si>
  <si>
    <r>
      <t>E*</t>
    </r>
    <r>
      <rPr>
        <b/>
        <vertAlign val="subscript"/>
        <sz val="11"/>
        <color theme="1"/>
        <rFont val="Calibri"/>
        <family val="2"/>
        <scheme val="minor"/>
      </rPr>
      <t>0.2 Hz</t>
    </r>
    <r>
      <rPr>
        <b/>
        <sz val="11"/>
        <color theme="1"/>
        <rFont val="Calibri"/>
        <family val="2"/>
        <scheme val="minor"/>
      </rPr>
      <t xml:space="preserve"> [MPa]</t>
    </r>
  </si>
  <si>
    <r>
      <t>E*</t>
    </r>
    <r>
      <rPr>
        <b/>
        <vertAlign val="subscript"/>
        <sz val="11"/>
        <color theme="1"/>
        <rFont val="Calibri"/>
        <family val="2"/>
        <scheme val="minor"/>
      </rPr>
      <t>0.5 Hz</t>
    </r>
    <r>
      <rPr>
        <b/>
        <sz val="11"/>
        <color theme="1"/>
        <rFont val="Calibri"/>
        <family val="2"/>
        <scheme val="minor"/>
      </rPr>
      <t xml:space="preserve"> [MPa]</t>
    </r>
  </si>
  <si>
    <r>
      <t>E*</t>
    </r>
    <r>
      <rPr>
        <b/>
        <vertAlign val="subscript"/>
        <sz val="11"/>
        <color theme="1"/>
        <rFont val="Calibri"/>
        <family val="2"/>
        <scheme val="minor"/>
      </rPr>
      <t>1 Hz</t>
    </r>
    <r>
      <rPr>
        <b/>
        <sz val="11"/>
        <color theme="1"/>
        <rFont val="Calibri"/>
        <family val="2"/>
        <scheme val="minor"/>
      </rPr>
      <t xml:space="preserve"> [MPa]</t>
    </r>
  </si>
  <si>
    <r>
      <t>E*</t>
    </r>
    <r>
      <rPr>
        <b/>
        <vertAlign val="subscript"/>
        <sz val="11"/>
        <color theme="1"/>
        <rFont val="Calibri"/>
        <family val="2"/>
        <scheme val="minor"/>
      </rPr>
      <t>2 Hz</t>
    </r>
    <r>
      <rPr>
        <b/>
        <sz val="11"/>
        <color theme="1"/>
        <rFont val="Calibri"/>
        <family val="2"/>
        <scheme val="minor"/>
      </rPr>
      <t xml:space="preserve"> [MPa]</t>
    </r>
  </si>
  <si>
    <r>
      <t>E*</t>
    </r>
    <r>
      <rPr>
        <b/>
        <vertAlign val="subscript"/>
        <sz val="11"/>
        <color theme="1"/>
        <rFont val="Calibri"/>
        <family val="2"/>
        <scheme val="minor"/>
      </rPr>
      <t>5 Hz</t>
    </r>
    <r>
      <rPr>
        <b/>
        <sz val="11"/>
        <color theme="1"/>
        <rFont val="Calibri"/>
        <family val="2"/>
        <scheme val="minor"/>
      </rPr>
      <t xml:space="preserve"> [MPa]</t>
    </r>
  </si>
  <si>
    <r>
      <t>E*</t>
    </r>
    <r>
      <rPr>
        <b/>
        <vertAlign val="subscript"/>
        <sz val="11"/>
        <color theme="1"/>
        <rFont val="Calibri"/>
        <family val="2"/>
        <scheme val="minor"/>
      </rPr>
      <t>10 Hz</t>
    </r>
    <r>
      <rPr>
        <b/>
        <sz val="11"/>
        <color theme="1"/>
        <rFont val="Calibri"/>
        <family val="2"/>
        <scheme val="minor"/>
      </rPr>
      <t xml:space="preserve"> [MPa]</t>
    </r>
  </si>
  <si>
    <r>
      <t>E*</t>
    </r>
    <r>
      <rPr>
        <b/>
        <vertAlign val="subscript"/>
        <sz val="11"/>
        <color theme="1"/>
        <rFont val="Calibri"/>
        <family val="2"/>
        <scheme val="minor"/>
      </rPr>
      <t>20 Hz</t>
    </r>
    <r>
      <rPr>
        <b/>
        <sz val="11"/>
        <color theme="1"/>
        <rFont val="Calibri"/>
        <family val="2"/>
        <scheme val="minor"/>
      </rPr>
      <t xml:space="preserve"> [MPa]</t>
    </r>
  </si>
  <si>
    <r>
      <t>E*</t>
    </r>
    <r>
      <rPr>
        <b/>
        <vertAlign val="subscript"/>
        <sz val="11"/>
        <color theme="1"/>
        <rFont val="Calibri"/>
        <family val="2"/>
        <scheme val="minor"/>
      </rPr>
      <t xml:space="preserve">0.1 Hz, 2 </t>
    </r>
    <r>
      <rPr>
        <b/>
        <sz val="11"/>
        <color theme="1"/>
        <rFont val="Calibri"/>
        <family val="2"/>
        <scheme val="minor"/>
      </rPr>
      <t>[MPa]</t>
    </r>
  </si>
  <si>
    <t>EN 12697-26 (Annex B)</t>
  </si>
  <si>
    <t>B1-PR</t>
  </si>
  <si>
    <t>B2-PR</t>
  </si>
  <si>
    <t>E1-PR</t>
  </si>
  <si>
    <t>PMB_50</t>
  </si>
  <si>
    <t>D1-PR</t>
  </si>
  <si>
    <t>D2-PR</t>
  </si>
  <si>
    <t>A8-PR</t>
  </si>
  <si>
    <t>ΔE*0,1 Hz</t>
  </si>
  <si>
    <t>E2-PR</t>
  </si>
  <si>
    <t>C1-PR</t>
  </si>
  <si>
    <t>C2-PR</t>
  </si>
  <si>
    <t>SP2_50</t>
  </si>
  <si>
    <t>B3-PR</t>
  </si>
  <si>
    <t>B4-PR</t>
  </si>
  <si>
    <t>E3-PR</t>
  </si>
  <si>
    <t>E4-PR</t>
  </si>
  <si>
    <t>C3-PR</t>
  </si>
  <si>
    <t>C4-PR</t>
  </si>
  <si>
    <t>D3-PR</t>
  </si>
  <si>
    <t>D4-PR</t>
  </si>
  <si>
    <r>
      <t>ΔE*</t>
    </r>
    <r>
      <rPr>
        <b/>
        <vertAlign val="subscript"/>
        <sz val="11"/>
        <color theme="1"/>
        <rFont val="Calibri"/>
        <family val="2"/>
        <scheme val="minor"/>
      </rPr>
      <t>0,1 Hz</t>
    </r>
  </si>
  <si>
    <t>C8-PR</t>
  </si>
  <si>
    <t>A7-PR</t>
  </si>
  <si>
    <t>B8-PR</t>
  </si>
  <si>
    <t>A4-PR</t>
  </si>
  <si>
    <t>A6-PR</t>
  </si>
  <si>
    <t>B5-PR</t>
  </si>
  <si>
    <t>B6-PR</t>
  </si>
  <si>
    <t>B7-PR</t>
  </si>
  <si>
    <t>E7-PR</t>
  </si>
  <si>
    <t>E8-PR</t>
  </si>
  <si>
    <t>C6-PR</t>
  </si>
  <si>
    <t>C7-PR</t>
  </si>
  <si>
    <t>D5-PR</t>
  </si>
  <si>
    <t>D7-PR</t>
  </si>
  <si>
    <t>D8-PR</t>
  </si>
  <si>
    <t>A5-PR</t>
  </si>
  <si>
    <t>D6-PR</t>
  </si>
  <si>
    <t>E6-PR</t>
  </si>
  <si>
    <t>C5-PR</t>
  </si>
  <si>
    <t>Media</t>
  </si>
  <si>
    <t>Sp_20</t>
  </si>
  <si>
    <t>PmB_20</t>
  </si>
  <si>
    <t>Ref_20</t>
  </si>
  <si>
    <t>Sp_50</t>
  </si>
  <si>
    <t>PmB_50</t>
  </si>
  <si>
    <t>Dev Std</t>
  </si>
  <si>
    <t>4PB-PR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</si>
</sst>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Aptos Narrow"/>
      <family val="2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2" borderId="1" xfId="0" applyFont="1" applyFill="1" applyBorder="1"/>
    <xf numFmtId="0" fontId="1" fillId="3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" fillId="5" borderId="15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/>
    </xf>
    <xf numFmtId="0" fontId="1" fillId="5" borderId="17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4" fontId="0" fillId="0" borderId="0" xfId="0" applyNumberFormat="1"/>
    <xf numFmtId="164" fontId="1" fillId="0" borderId="0" xfId="0" applyNumberFormat="1" applyFont="1" applyAlignment="1">
      <alignment horizontal="center" vertical="center"/>
    </xf>
    <xf numFmtId="0" fontId="1" fillId="0" borderId="0" xfId="0" applyFont="1"/>
    <xf numFmtId="164" fontId="0" fillId="0" borderId="18" xfId="0" applyNumberFormat="1" applyBorder="1" applyAlignment="1">
      <alignment horizontal="center" vertical="center"/>
    </xf>
    <xf numFmtId="164" fontId="1" fillId="4" borderId="11" xfId="0" applyNumberFormat="1" applyFont="1" applyFill="1" applyBorder="1" applyAlignment="1">
      <alignment horizontal="left" vertical="center"/>
    </xf>
    <xf numFmtId="164" fontId="1" fillId="4" borderId="19" xfId="0" applyNumberFormat="1" applyFont="1" applyFill="1" applyBorder="1" applyAlignment="1">
      <alignment horizontal="left" vertical="center"/>
    </xf>
    <xf numFmtId="0" fontId="1" fillId="4" borderId="19" xfId="0" applyFont="1" applyFill="1" applyBorder="1" applyAlignment="1">
      <alignment horizontal="left" vertical="center"/>
    </xf>
    <xf numFmtId="164" fontId="1" fillId="4" borderId="13" xfId="0" applyNumberFormat="1" applyFont="1" applyFill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" fontId="0" fillId="6" borderId="6" xfId="0" applyNumberForma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4" fontId="1" fillId="5" borderId="16" xfId="0" applyNumberFormat="1" applyFont="1" applyFill="1" applyBorder="1" applyAlignment="1">
      <alignment horizontal="center" vertical="center"/>
    </xf>
    <xf numFmtId="164" fontId="1" fillId="5" borderId="16" xfId="0" applyNumberFormat="1" applyFont="1" applyFill="1" applyBorder="1" applyAlignment="1">
      <alignment horizontal="center" vertical="center"/>
    </xf>
    <xf numFmtId="1" fontId="1" fillId="5" borderId="16" xfId="0" applyNumberFormat="1" applyFont="1" applyFill="1" applyBorder="1" applyAlignment="1">
      <alignment horizontal="center" vertical="center"/>
    </xf>
    <xf numFmtId="2" fontId="1" fillId="5" borderId="16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0" fillId="0" borderId="10" xfId="0" applyBorder="1"/>
    <xf numFmtId="0" fontId="0" fillId="6" borderId="6" xfId="0" applyFill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" fontId="0" fillId="6" borderId="3" xfId="0" applyNumberFormat="1" applyFill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2" fontId="8" fillId="6" borderId="3" xfId="0" applyNumberFormat="1" applyFont="1" applyFill="1" applyBorder="1" applyAlignment="1">
      <alignment horizontal="center" vertical="center"/>
    </xf>
    <xf numFmtId="2" fontId="8" fillId="0" borderId="4" xfId="0" applyNumberFormat="1" applyFont="1" applyBorder="1" applyAlignment="1">
      <alignment horizontal="center" vertical="center"/>
    </xf>
    <xf numFmtId="2" fontId="8" fillId="0" borderId="6" xfId="0" applyNumberFormat="1" applyFont="1" applyBorder="1" applyAlignment="1">
      <alignment horizontal="center" vertical="center"/>
    </xf>
    <xf numFmtId="2" fontId="8" fillId="6" borderId="6" xfId="0" applyNumberFormat="1" applyFont="1" applyFill="1" applyBorder="1" applyAlignment="1">
      <alignment horizontal="center" vertical="center"/>
    </xf>
    <xf numFmtId="2" fontId="8" fillId="0" borderId="7" xfId="0" applyNumberFormat="1" applyFont="1" applyBorder="1" applyAlignment="1">
      <alignment horizontal="center" vertical="center"/>
    </xf>
    <xf numFmtId="2" fontId="8" fillId="0" borderId="9" xfId="0" applyNumberFormat="1" applyFont="1" applyBorder="1" applyAlignment="1">
      <alignment horizontal="center" vertical="center"/>
    </xf>
    <xf numFmtId="2" fontId="8" fillId="0" borderId="10" xfId="0" applyNumberFormat="1" applyFont="1" applyBorder="1" applyAlignment="1">
      <alignment horizontal="center" vertical="center"/>
    </xf>
    <xf numFmtId="0" fontId="0" fillId="0" borderId="7" xfId="0" applyBorder="1"/>
    <xf numFmtId="0" fontId="8" fillId="0" borderId="7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 vertical="center"/>
    </xf>
    <xf numFmtId="1" fontId="8" fillId="0" borderId="9" xfId="0" applyNumberFormat="1" applyFont="1" applyBorder="1" applyAlignment="1">
      <alignment horizontal="center" vertical="center"/>
    </xf>
    <xf numFmtId="1" fontId="8" fillId="0" borderId="3" xfId="0" applyNumberFormat="1" applyFon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" fontId="8" fillId="6" borderId="3" xfId="0" applyNumberFormat="1" applyFont="1" applyFill="1" applyBorder="1" applyAlignment="1">
      <alignment horizontal="center" vertical="center"/>
    </xf>
    <xf numFmtId="1" fontId="8" fillId="6" borderId="6" xfId="0" applyNumberFormat="1" applyFont="1" applyFill="1" applyBorder="1" applyAlignment="1">
      <alignment horizontal="center" vertical="center"/>
    </xf>
    <xf numFmtId="1" fontId="8" fillId="6" borderId="9" xfId="0" applyNumberFormat="1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1" fillId="7" borderId="15" xfId="0" applyFont="1" applyFill="1" applyBorder="1" applyAlignment="1">
      <alignment horizontal="center" vertical="center"/>
    </xf>
    <xf numFmtId="0" fontId="1" fillId="7" borderId="16" xfId="0" applyFont="1" applyFill="1" applyBorder="1" applyAlignment="1">
      <alignment horizontal="center" vertical="center"/>
    </xf>
    <xf numFmtId="0" fontId="1" fillId="7" borderId="17" xfId="0" applyFont="1" applyFill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2" fontId="0" fillId="0" borderId="22" xfId="0" applyNumberFormat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/>
    </xf>
    <xf numFmtId="164" fontId="1" fillId="7" borderId="2" xfId="0" applyNumberFormat="1" applyFont="1" applyFill="1" applyBorder="1" applyAlignment="1">
      <alignment horizontal="center" vertical="center"/>
    </xf>
    <xf numFmtId="164" fontId="1" fillId="7" borderId="5" xfId="0" applyNumberFormat="1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/>
    </xf>
    <xf numFmtId="0" fontId="1" fillId="7" borderId="24" xfId="0" applyFont="1" applyFill="1" applyBorder="1" applyAlignment="1">
      <alignment horizontal="center" vertical="center"/>
    </xf>
  </cellXfs>
  <cellStyles count="1">
    <cellStyle name="Normale" xfId="0" builtinId="0"/>
  </cellStyles>
  <dxfs count="27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v</a:t>
            </a:r>
            <a:r>
              <a:rPr lang="it-IT" baseline="-25000"/>
              <a:t>ssd</a:t>
            </a:r>
            <a:r>
              <a:rPr lang="it-IT" baseline="0"/>
              <a:t> vs E*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SP2_20!$N$6:$N$13</c:f>
              <c:numCache>
                <c:formatCode>0.00</c:formatCode>
                <c:ptCount val="8"/>
                <c:pt idx="0">
                  <c:v>3.9364983300178902</c:v>
                </c:pt>
                <c:pt idx="1">
                  <c:v>2.8217991083316574</c:v>
                </c:pt>
                <c:pt idx="2">
                  <c:v>2.8138983680963014</c:v>
                </c:pt>
              </c:numCache>
            </c:numRef>
          </c:xVal>
          <c:yVal>
            <c:numRef>
              <c:f>SP2_20!$J$6:$J$13</c:f>
              <c:numCache>
                <c:formatCode>General</c:formatCode>
                <c:ptCount val="8"/>
                <c:pt idx="0">
                  <c:v>8752</c:v>
                </c:pt>
                <c:pt idx="1">
                  <c:v>9796</c:v>
                </c:pt>
                <c:pt idx="2">
                  <c:v>9963</c:v>
                </c:pt>
                <c:pt idx="3">
                  <c:v>10453</c:v>
                </c:pt>
                <c:pt idx="4">
                  <c:v>11189</c:v>
                </c:pt>
                <c:pt idx="5">
                  <c:v>9727</c:v>
                </c:pt>
                <c:pt idx="6">
                  <c:v>9208</c:v>
                </c:pt>
                <c:pt idx="7">
                  <c:v>10573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E7-46CC-88CF-118BEE21DDE4}"/>
            </c:ext>
          </c:extLst>
        </c:ser>
        <c:ser>
          <c:idx val="1"/>
          <c:order val="1"/>
          <c:tx>
            <c:v>Lower T</c:v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xVal>
            <c:numRef>
              <c:f>(SP2_20!$N$8,SP2_20!$N$6)</c:f>
              <c:numCache>
                <c:formatCode>0.00</c:formatCode>
                <c:ptCount val="2"/>
                <c:pt idx="0">
                  <c:v>2.8138983680963014</c:v>
                </c:pt>
                <c:pt idx="1">
                  <c:v>3.9364983300178902</c:v>
                </c:pt>
              </c:numCache>
            </c:numRef>
          </c:xVal>
          <c:yVal>
            <c:numRef>
              <c:f>(SP2_20!$J$21,SP2_20!$J$21)</c:f>
              <c:numCache>
                <c:formatCode>0.0</c:formatCode>
                <c:ptCount val="2"/>
                <c:pt idx="0">
                  <c:v>8268.625</c:v>
                </c:pt>
                <c:pt idx="1">
                  <c:v>8268.625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BC-4491-88DC-6C247CF8F2AA}"/>
            </c:ext>
          </c:extLst>
        </c:ser>
        <c:ser>
          <c:idx val="2"/>
          <c:order val="2"/>
          <c:tx>
            <c:v>Upper T</c:v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xVal>
            <c:numRef>
              <c:f>(SP2_20!$N$8,SP2_20!$N$6)</c:f>
              <c:numCache>
                <c:formatCode>0.00</c:formatCode>
                <c:ptCount val="2"/>
                <c:pt idx="0">
                  <c:v>2.8138983680963014</c:v>
                </c:pt>
                <c:pt idx="1">
                  <c:v>3.9364983300178902</c:v>
                </c:pt>
              </c:numCache>
            </c:numRef>
          </c:xVal>
          <c:yVal>
            <c:numRef>
              <c:f>(SP2_20!$J$20,SP2_20!$J$20)</c:f>
              <c:numCache>
                <c:formatCode>0.0</c:formatCode>
                <c:ptCount val="2"/>
                <c:pt idx="0">
                  <c:v>11811.625</c:v>
                </c:pt>
                <c:pt idx="1">
                  <c:v>11811.625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1BC-4491-88DC-6C247CF8F2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1117087"/>
        <c:axId val="781118527"/>
      </c:scatterChart>
      <c:valAx>
        <c:axId val="781117087"/>
        <c:scaling>
          <c:orientation val="minMax"/>
          <c:max val="3.9499999999999997"/>
          <c:min val="2.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v</a:t>
                </a:r>
                <a:r>
                  <a:rPr lang="it-IT" baseline="-25000"/>
                  <a:t>ssd</a:t>
                </a:r>
                <a:r>
                  <a:rPr lang="it-IT"/>
                  <a:t>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81118527"/>
        <c:crosses val="autoZero"/>
        <c:crossBetween val="midCat"/>
      </c:valAx>
      <c:valAx>
        <c:axId val="781118527"/>
        <c:scaling>
          <c:orientation val="minMax"/>
          <c:min val="8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E*</a:t>
                </a:r>
                <a:r>
                  <a:rPr lang="it-IT" baseline="-25000"/>
                  <a:t>10Hz, AVG</a:t>
                </a:r>
                <a:r>
                  <a:rPr lang="it-IT"/>
                  <a:t> [MPa]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811170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v</a:t>
            </a:r>
            <a:r>
              <a:rPr lang="it-IT" baseline="-25000"/>
              <a:t>ssd</a:t>
            </a:r>
            <a:r>
              <a:rPr lang="it-IT" baseline="0"/>
              <a:t> vs E*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E*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PMB_20!$N$6:$N$8</c:f>
              <c:numCache>
                <c:formatCode>0.00</c:formatCode>
                <c:ptCount val="3"/>
                <c:pt idx="0">
                  <c:v>2.508102365452447</c:v>
                </c:pt>
                <c:pt idx="1">
                  <c:v>2.7942105880040091</c:v>
                </c:pt>
              </c:numCache>
            </c:numRef>
          </c:xVal>
          <c:yVal>
            <c:numRef>
              <c:f>PMB_20!$J$6:$J$8</c:f>
              <c:numCache>
                <c:formatCode>0.00</c:formatCode>
                <c:ptCount val="3"/>
                <c:pt idx="0">
                  <c:v>9990</c:v>
                </c:pt>
                <c:pt idx="1">
                  <c:v>8740</c:v>
                </c:pt>
                <c:pt idx="2">
                  <c:v>6985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D43-4791-B28F-699A23CF0B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1117087"/>
        <c:axId val="781118527"/>
      </c:scatterChart>
      <c:valAx>
        <c:axId val="781117087"/>
        <c:scaling>
          <c:orientation val="minMax"/>
          <c:max val="3.9499999999999997"/>
          <c:min val="2.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v</a:t>
                </a:r>
                <a:r>
                  <a:rPr lang="it-IT" baseline="-25000"/>
                  <a:t>ssd</a:t>
                </a:r>
                <a:r>
                  <a:rPr lang="it-IT"/>
                  <a:t>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81118527"/>
        <c:crosses val="autoZero"/>
        <c:crossBetween val="midCat"/>
      </c:valAx>
      <c:valAx>
        <c:axId val="781118527"/>
        <c:scaling>
          <c:orientation val="minMax"/>
          <c:min val="8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E*</a:t>
                </a:r>
                <a:r>
                  <a:rPr lang="it-IT" baseline="-25000"/>
                  <a:t>10Hz, AVG</a:t>
                </a:r>
                <a:r>
                  <a:rPr lang="it-IT"/>
                  <a:t> [MPa]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811170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v</a:t>
            </a:r>
            <a:r>
              <a:rPr lang="it-IT" baseline="-25000"/>
              <a:t>ssd</a:t>
            </a:r>
            <a:r>
              <a:rPr lang="it-IT" baseline="0"/>
              <a:t> vs E*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REF_20!$N$6:$N$8</c:f>
              <c:numCache>
                <c:formatCode>0.00</c:formatCode>
                <c:ptCount val="3"/>
                <c:pt idx="0">
                  <c:v>3.1466211704902047</c:v>
                </c:pt>
              </c:numCache>
            </c:numRef>
          </c:xVal>
          <c:yVal>
            <c:numRef>
              <c:f>REF_20!$J$6:$J$8</c:f>
              <c:numCache>
                <c:formatCode>General</c:formatCode>
                <c:ptCount val="3"/>
                <c:pt idx="0" formatCode="0">
                  <c:v>11059</c:v>
                </c:pt>
                <c:pt idx="1">
                  <c:v>9308</c:v>
                </c:pt>
                <c:pt idx="2">
                  <c:v>8977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97-4233-BEAE-2E40757744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1117087"/>
        <c:axId val="781118527"/>
      </c:scatterChart>
      <c:valAx>
        <c:axId val="7811170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v</a:t>
                </a:r>
                <a:r>
                  <a:rPr lang="it-IT" baseline="-25000"/>
                  <a:t>ssd</a:t>
                </a:r>
                <a:r>
                  <a:rPr lang="it-IT"/>
                  <a:t>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81118527"/>
        <c:crosses val="autoZero"/>
        <c:crossBetween val="midCat"/>
      </c:valAx>
      <c:valAx>
        <c:axId val="781118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E*</a:t>
                </a:r>
                <a:r>
                  <a:rPr lang="it-IT" baseline="-25000"/>
                  <a:t>10Hz, AVG</a:t>
                </a:r>
                <a:r>
                  <a:rPr lang="it-IT"/>
                  <a:t> [MPa]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811170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v</a:t>
            </a:r>
            <a:r>
              <a:rPr lang="it-IT" baseline="-25000"/>
              <a:t>ssd</a:t>
            </a:r>
            <a:r>
              <a:rPr lang="it-IT" baseline="0"/>
              <a:t> vs E*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E*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SP2_50!$N$6:$N$8</c:f>
              <c:numCache>
                <c:formatCode>0.00</c:formatCode>
                <c:ptCount val="3"/>
              </c:numCache>
            </c:numRef>
          </c:xVal>
          <c:yVal>
            <c:numRef>
              <c:f>SP2_50!$J$6:$J$8</c:f>
              <c:numCache>
                <c:formatCode>General</c:formatCode>
                <c:ptCount val="3"/>
                <c:pt idx="0">
                  <c:v>9753</c:v>
                </c:pt>
                <c:pt idx="1">
                  <c:v>8757</c:v>
                </c:pt>
                <c:pt idx="2">
                  <c:v>11026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3A-4531-8E74-061DFDD42B5A}"/>
            </c:ext>
          </c:extLst>
        </c:ser>
        <c:ser>
          <c:idx val="1"/>
          <c:order val="1"/>
          <c:tx>
            <c:v>Lower T</c:v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xVal>
            <c:numRef>
              <c:f>(SP2_50!$N$8,SP2_50!$N$6)</c:f>
              <c:numCache>
                <c:formatCode>0.00</c:formatCode>
                <c:ptCount val="2"/>
              </c:numCache>
            </c:numRef>
          </c:xVal>
          <c:yVal>
            <c:numRef>
              <c:f>(SP2_50!$J$21,SP2_50!$J$21)</c:f>
              <c:numCache>
                <c:formatCode>0.0</c:formatCode>
                <c:ptCount val="2"/>
                <c:pt idx="0">
                  <c:v>8433.75</c:v>
                </c:pt>
                <c:pt idx="1">
                  <c:v>8433.75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E3A-4531-8E74-061DFDD42B5A}"/>
            </c:ext>
          </c:extLst>
        </c:ser>
        <c:ser>
          <c:idx val="2"/>
          <c:order val="2"/>
          <c:tx>
            <c:v>Upper T</c:v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xVal>
            <c:numRef>
              <c:f>(SP2_50!$N$8,SP2_50!$N$6)</c:f>
              <c:numCache>
                <c:formatCode>0.00</c:formatCode>
                <c:ptCount val="2"/>
              </c:numCache>
            </c:numRef>
          </c:xVal>
          <c:yVal>
            <c:numRef>
              <c:f>(SP2_50!$J$20,SP2_50!$J$20)</c:f>
              <c:numCache>
                <c:formatCode>0.0</c:formatCode>
                <c:ptCount val="2"/>
                <c:pt idx="0">
                  <c:v>12635.75</c:v>
                </c:pt>
                <c:pt idx="1">
                  <c:v>12635.75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E3A-4531-8E74-061DFDD42B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1117087"/>
        <c:axId val="781118527"/>
      </c:scatterChart>
      <c:valAx>
        <c:axId val="781117087"/>
        <c:scaling>
          <c:orientation val="minMax"/>
          <c:max val="3.9499999999999997"/>
          <c:min val="2.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v</a:t>
                </a:r>
                <a:r>
                  <a:rPr lang="it-IT" baseline="-25000"/>
                  <a:t>ssd</a:t>
                </a:r>
                <a:r>
                  <a:rPr lang="it-IT"/>
                  <a:t>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81118527"/>
        <c:crosses val="autoZero"/>
        <c:crossBetween val="midCat"/>
      </c:valAx>
      <c:valAx>
        <c:axId val="781118527"/>
        <c:scaling>
          <c:orientation val="minMax"/>
          <c:min val="8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E*</a:t>
                </a:r>
                <a:r>
                  <a:rPr lang="it-IT" baseline="-25000"/>
                  <a:t>10Hz, AVG</a:t>
                </a:r>
                <a:r>
                  <a:rPr lang="it-IT"/>
                  <a:t> [MPa]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811170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v</a:t>
            </a:r>
            <a:r>
              <a:rPr lang="it-IT" baseline="-25000"/>
              <a:t>ssd</a:t>
            </a:r>
            <a:r>
              <a:rPr lang="it-IT" baseline="0"/>
              <a:t> vs E*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PMB_50!$N$6:$N$13</c:f>
              <c:numCache>
                <c:formatCode>0.00</c:formatCode>
                <c:ptCount val="8"/>
                <c:pt idx="0">
                  <c:v>3.2450143168598733</c:v>
                </c:pt>
                <c:pt idx="1">
                  <c:v>3.0203111743343558</c:v>
                </c:pt>
              </c:numCache>
            </c:numRef>
          </c:xVal>
          <c:yVal>
            <c:numRef>
              <c:f>PMB_50!$J$6:$J$13</c:f>
              <c:numCache>
                <c:formatCode>0</c:formatCode>
                <c:ptCount val="8"/>
                <c:pt idx="0">
                  <c:v>13016</c:v>
                </c:pt>
                <c:pt idx="1">
                  <c:v>11020</c:v>
                </c:pt>
                <c:pt idx="2" formatCode="General">
                  <c:v>12620</c:v>
                </c:pt>
                <c:pt idx="3" formatCode="General">
                  <c:v>13010</c:v>
                </c:pt>
                <c:pt idx="4" formatCode="General">
                  <c:v>14970</c:v>
                </c:pt>
                <c:pt idx="5" formatCode="General">
                  <c:v>13665</c:v>
                </c:pt>
                <c:pt idx="6" formatCode="General">
                  <c:v>14946</c:v>
                </c:pt>
                <c:pt idx="7" formatCode="General">
                  <c:v>10838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36-4FFF-BB8F-3694358080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1117087"/>
        <c:axId val="781118527"/>
      </c:scatterChart>
      <c:valAx>
        <c:axId val="7811170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v</a:t>
                </a:r>
                <a:r>
                  <a:rPr lang="it-IT" baseline="-25000"/>
                  <a:t>ssd</a:t>
                </a:r>
                <a:r>
                  <a:rPr lang="it-IT"/>
                  <a:t>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81118527"/>
        <c:crosses val="autoZero"/>
        <c:crossBetween val="midCat"/>
      </c:valAx>
      <c:valAx>
        <c:axId val="781118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E*</a:t>
                </a:r>
                <a:r>
                  <a:rPr lang="it-IT" baseline="-25000"/>
                  <a:t>10Hz, AVG</a:t>
                </a:r>
                <a:r>
                  <a:rPr lang="it-IT"/>
                  <a:t> [MPa]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811170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Complex</a:t>
            </a:r>
            <a:r>
              <a:rPr lang="it-IT" baseline="0"/>
              <a:t> Modulus</a:t>
            </a:r>
            <a:r>
              <a:rPr lang="it-IT"/>
              <a:t> vs Voids (4PB-PR)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'Dati aggregati x miscela'!$Q$5:$Q$6</c:f>
              <c:strCache>
                <c:ptCount val="1"/>
                <c:pt idx="0">
                  <c:v>E*10 Hz [MPa]</c:v>
                </c:pt>
              </c:strCache>
            </c:strRef>
          </c:tx>
          <c:spPr>
            <a:solidFill>
              <a:schemeClr val="bg2">
                <a:lumMod val="75000"/>
                <a:alpha val="8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'Dati aggregati x miscela'!$S$6:$W$6</c:f>
                <c:numCache>
                  <c:formatCode>General</c:formatCode>
                  <c:ptCount val="5"/>
                  <c:pt idx="0">
                    <c:v>777.83361009922942</c:v>
                  </c:pt>
                  <c:pt idx="1">
                    <c:v>1342.4877692978382</c:v>
                  </c:pt>
                  <c:pt idx="2">
                    <c:v>768.47790190368244</c:v>
                  </c:pt>
                  <c:pt idx="3">
                    <c:v>897.6789017874296</c:v>
                  </c:pt>
                  <c:pt idx="4">
                    <c:v>1551.4296574910695</c:v>
                  </c:pt>
                </c:numCache>
              </c:numRef>
            </c:plus>
            <c:minus>
              <c:numRef>
                <c:f>'Dati aggregati x miscela'!$S$6:$W$6</c:f>
                <c:numCache>
                  <c:formatCode>General</c:formatCode>
                  <c:ptCount val="5"/>
                  <c:pt idx="0">
                    <c:v>777.83361009922942</c:v>
                  </c:pt>
                  <c:pt idx="1">
                    <c:v>1342.4877692978382</c:v>
                  </c:pt>
                  <c:pt idx="2">
                    <c:v>768.47790190368244</c:v>
                  </c:pt>
                  <c:pt idx="3">
                    <c:v>897.6789017874296</c:v>
                  </c:pt>
                  <c:pt idx="4">
                    <c:v>1551.4296574910695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'Dati aggregati x miscela'!$S$4:$W$4</c:f>
              <c:strCache>
                <c:ptCount val="5"/>
                <c:pt idx="0">
                  <c:v>Sp_20</c:v>
                </c:pt>
                <c:pt idx="1">
                  <c:v>PmB_20</c:v>
                </c:pt>
                <c:pt idx="2">
                  <c:v>Ref_20</c:v>
                </c:pt>
                <c:pt idx="3">
                  <c:v>Sp_50</c:v>
                </c:pt>
                <c:pt idx="4">
                  <c:v>PmB_50</c:v>
                </c:pt>
              </c:strCache>
            </c:strRef>
          </c:cat>
          <c:val>
            <c:numRef>
              <c:f>'Dati aggregati x miscela'!$S$5:$W$5</c:f>
              <c:numCache>
                <c:formatCode>0.0</c:formatCode>
                <c:ptCount val="5"/>
                <c:pt idx="0">
                  <c:v>9957.625</c:v>
                </c:pt>
                <c:pt idx="1">
                  <c:v>8404.625</c:v>
                </c:pt>
                <c:pt idx="2">
                  <c:v>9467.5714285714294</c:v>
                </c:pt>
                <c:pt idx="3">
                  <c:v>10387.625</c:v>
                </c:pt>
                <c:pt idx="4">
                  <c:v>13010.625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62-4921-978E-EB6BD3D07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2289071"/>
        <c:axId val="812289551"/>
      </c:barChart>
      <c:lineChart>
        <c:grouping val="standard"/>
        <c:varyColors val="0"/>
        <c:ser>
          <c:idx val="1"/>
          <c:order val="1"/>
          <c:tx>
            <c:strRef>
              <c:f>'Dati aggregati x miscela'!$Q$7</c:f>
              <c:strCache>
                <c:ptCount val="1"/>
                <c:pt idx="0">
                  <c:v>vssd [%]</c:v>
                </c:pt>
              </c:strCache>
            </c:strRef>
          </c:tx>
          <c:spPr>
            <a:ln w="19050" cap="rnd">
              <a:solidFill>
                <a:schemeClr val="tx1">
                  <a:lumMod val="65000"/>
                  <a:lumOff val="3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'Dati aggregati x miscela'!$C$4:$C$8</c:f>
              <c:numCache>
                <c:formatCode>General</c:formatCode>
                <c:ptCount val="5"/>
              </c:numCache>
            </c:numRef>
          </c:cat>
          <c:val>
            <c:numRef>
              <c:f>'Dati aggregati x miscela'!$S$7:$W$7</c:f>
              <c:numCache>
                <c:formatCode>0.00</c:formatCode>
                <c:ptCount val="5"/>
                <c:pt idx="0">
                  <c:v>2.8038593050709535</c:v>
                </c:pt>
                <c:pt idx="1">
                  <c:v>2.7952069609439008</c:v>
                </c:pt>
                <c:pt idx="2">
                  <c:v>3.3303597222788386</c:v>
                </c:pt>
                <c:pt idx="3">
                  <c:v>3.1316367580110178</c:v>
                </c:pt>
                <c:pt idx="4">
                  <c:v>3.3825369705900803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62-4921-978E-EB6BD3D07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2302031"/>
        <c:axId val="812300111"/>
      </c:lineChart>
      <c:catAx>
        <c:axId val="8122890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12289551"/>
        <c:crosses val="autoZero"/>
        <c:auto val="1"/>
        <c:lblAlgn val="ctr"/>
        <c:lblOffset val="100"/>
        <c:noMultiLvlLbl val="0"/>
      </c:catAx>
      <c:valAx>
        <c:axId val="812289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E</a:t>
                </a:r>
                <a:r>
                  <a:rPr lang="it-IT" baseline="0"/>
                  <a:t>*</a:t>
                </a:r>
                <a:r>
                  <a:rPr lang="it-IT" baseline="-25000"/>
                  <a:t>10 Hz</a:t>
                </a:r>
                <a:r>
                  <a:rPr lang="it-IT" baseline="0"/>
                  <a:t> [MPa]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12289071"/>
        <c:crosses val="autoZero"/>
        <c:crossBetween val="between"/>
      </c:valAx>
      <c:valAx>
        <c:axId val="812300111"/>
        <c:scaling>
          <c:orientation val="minMax"/>
          <c:max val="5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v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12302031"/>
        <c:crosses val="max"/>
        <c:crossBetween val="between"/>
        <c:majorUnit val="1"/>
      </c:valAx>
      <c:catAx>
        <c:axId val="81230203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1230011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601980</xdr:colOff>
      <xdr:row>2</xdr:row>
      <xdr:rowOff>160020</xdr:rowOff>
    </xdr:from>
    <xdr:to>
      <xdr:col>20</xdr:col>
      <xdr:colOff>434340</xdr:colOff>
      <xdr:row>17</xdr:row>
      <xdr:rowOff>30480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AA87AE7B-6856-47D8-8DB4-82A0B3EF3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83820</xdr:colOff>
      <xdr:row>3</xdr:row>
      <xdr:rowOff>160020</xdr:rowOff>
    </xdr:from>
    <xdr:to>
      <xdr:col>19</xdr:col>
      <xdr:colOff>648393</xdr:colOff>
      <xdr:row>18</xdr:row>
      <xdr:rowOff>5542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3CAB70A-9981-429E-8C8F-87D7EEA4BB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601980</xdr:colOff>
      <xdr:row>2</xdr:row>
      <xdr:rowOff>160020</xdr:rowOff>
    </xdr:from>
    <xdr:to>
      <xdr:col>20</xdr:col>
      <xdr:colOff>434340</xdr:colOff>
      <xdr:row>17</xdr:row>
      <xdr:rowOff>30480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556D130B-14F1-4CBD-8A76-2A5BCF9F36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601980</xdr:colOff>
      <xdr:row>2</xdr:row>
      <xdr:rowOff>160020</xdr:rowOff>
    </xdr:from>
    <xdr:to>
      <xdr:col>20</xdr:col>
      <xdr:colOff>434340</xdr:colOff>
      <xdr:row>17</xdr:row>
      <xdr:rowOff>30480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6A4A0FBA-7EAA-4BB2-8623-39ABD5B090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601980</xdr:colOff>
      <xdr:row>2</xdr:row>
      <xdr:rowOff>160020</xdr:rowOff>
    </xdr:from>
    <xdr:to>
      <xdr:col>20</xdr:col>
      <xdr:colOff>434340</xdr:colOff>
      <xdr:row>17</xdr:row>
      <xdr:rowOff>30480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11BBE611-0B44-4660-A132-78E8C2191D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541020</xdr:colOff>
      <xdr:row>1</xdr:row>
      <xdr:rowOff>87630</xdr:rowOff>
    </xdr:from>
    <xdr:to>
      <xdr:col>14</xdr:col>
      <xdr:colOff>518160</xdr:colOff>
      <xdr:row>20</xdr:row>
      <xdr:rowOff>175260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140B29ED-7DC0-A92B-33BB-5C095CAC88B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A429"/>
  <sheetViews>
    <sheetView zoomScale="110" zoomScaleNormal="110" workbookViewId="0">
      <selection activeCell="T19" sqref="T19"/>
    </sheetView>
  </sheetViews>
  <sheetFormatPr defaultRowHeight="14.4" x14ac:dyDescent="0.3"/>
  <cols>
    <col min="2" max="2" width="20.33203125" bestFit="1" customWidth="1"/>
    <col min="4" max="4" width="13.44140625" bestFit="1" customWidth="1"/>
    <col min="5" max="6" width="12.109375" bestFit="1" customWidth="1"/>
    <col min="7" max="7" width="14.88671875" bestFit="1" customWidth="1"/>
    <col min="8" max="8" width="11.109375" bestFit="1" customWidth="1"/>
    <col min="9" max="9" width="14.88671875" bestFit="1" customWidth="1"/>
    <col min="10" max="11" width="11.77734375" bestFit="1" customWidth="1"/>
    <col min="12" max="12" width="13.44140625" bestFit="1" customWidth="1"/>
    <col min="18" max="18" width="20.33203125" bestFit="1" customWidth="1"/>
    <col min="20" max="20" width="10.6640625" bestFit="1" customWidth="1"/>
    <col min="21" max="21" width="10.5546875" bestFit="1" customWidth="1"/>
    <col min="23" max="23" width="13.21875" bestFit="1" customWidth="1"/>
    <col min="24" max="24" width="13.77734375" bestFit="1" customWidth="1"/>
  </cols>
  <sheetData>
    <row r="1" spans="2:27" ht="15" thickBot="1" x14ac:dyDescent="0.35"/>
    <row r="2" spans="2:27" ht="15" thickBot="1" x14ac:dyDescent="0.35">
      <c r="B2" s="1" t="s">
        <v>25</v>
      </c>
    </row>
    <row r="4" spans="2:27" ht="15" thickBot="1" x14ac:dyDescent="0.35"/>
    <row r="5" spans="2:27" ht="16.2" thickBot="1" x14ac:dyDescent="0.35">
      <c r="B5" s="13" t="s">
        <v>0</v>
      </c>
      <c r="C5" s="14" t="s">
        <v>1</v>
      </c>
      <c r="D5" s="14" t="s">
        <v>16</v>
      </c>
      <c r="E5" s="14" t="s">
        <v>17</v>
      </c>
      <c r="F5" s="42" t="s">
        <v>18</v>
      </c>
      <c r="G5" s="43" t="s">
        <v>19</v>
      </c>
      <c r="H5" s="43" t="s">
        <v>20</v>
      </c>
      <c r="I5" s="43" t="s">
        <v>21</v>
      </c>
      <c r="J5" s="43" t="s">
        <v>22</v>
      </c>
      <c r="K5" s="44" t="s">
        <v>23</v>
      </c>
      <c r="L5" s="45" t="s">
        <v>24</v>
      </c>
      <c r="M5" s="43" t="s">
        <v>33</v>
      </c>
      <c r="N5" s="15" t="s">
        <v>7</v>
      </c>
      <c r="S5" s="16"/>
      <c r="T5" s="16"/>
      <c r="U5" s="16"/>
      <c r="V5" s="16"/>
      <c r="W5" s="16"/>
      <c r="X5" s="16"/>
      <c r="Y5" s="16"/>
      <c r="Z5" s="16"/>
      <c r="AA5" s="16"/>
    </row>
    <row r="6" spans="2:27" x14ac:dyDescent="0.3">
      <c r="B6" s="46" t="s">
        <v>13</v>
      </c>
      <c r="C6" s="47" t="s">
        <v>4</v>
      </c>
      <c r="D6" s="47">
        <v>3777</v>
      </c>
      <c r="E6" s="47">
        <v>4350</v>
      </c>
      <c r="F6" s="47">
        <v>5599</v>
      </c>
      <c r="G6" s="47">
        <v>6474</v>
      </c>
      <c r="H6" s="47">
        <v>6964</v>
      </c>
      <c r="I6" s="47">
        <v>7920</v>
      </c>
      <c r="J6" s="47">
        <v>8752</v>
      </c>
      <c r="K6" s="47">
        <v>9747</v>
      </c>
      <c r="L6" s="47">
        <v>3697</v>
      </c>
      <c r="M6" s="52">
        <f>ABS(D6-L6)/D6*100</f>
        <v>2.1180831347630393</v>
      </c>
      <c r="N6" s="10">
        <v>3.9364983300178902</v>
      </c>
      <c r="S6" s="16"/>
      <c r="T6" s="17"/>
      <c r="U6" s="18"/>
      <c r="V6" s="19"/>
      <c r="W6" s="19"/>
      <c r="X6" s="19"/>
      <c r="Y6" s="19"/>
      <c r="Z6" s="20"/>
      <c r="AA6" s="12"/>
    </row>
    <row r="7" spans="2:27" x14ac:dyDescent="0.3">
      <c r="B7" s="38" t="s">
        <v>14</v>
      </c>
      <c r="C7" s="39" t="s">
        <v>4</v>
      </c>
      <c r="D7" s="39">
        <v>4511</v>
      </c>
      <c r="E7" s="39">
        <v>5199</v>
      </c>
      <c r="F7" s="39">
        <v>6419</v>
      </c>
      <c r="G7" s="39">
        <v>7090</v>
      </c>
      <c r="H7" s="39">
        <v>7740</v>
      </c>
      <c r="I7" s="39">
        <v>8905</v>
      </c>
      <c r="J7" s="39">
        <v>9796</v>
      </c>
      <c r="K7" s="39">
        <v>10688</v>
      </c>
      <c r="L7" s="39">
        <v>4375</v>
      </c>
      <c r="M7" s="48">
        <f t="shared" ref="M7:M10" si="0">ABS(D7-L7)/D7*100</f>
        <v>3.0148525825759256</v>
      </c>
      <c r="N7" s="4">
        <v>2.8217991083316574</v>
      </c>
      <c r="S7" s="16"/>
      <c r="T7" s="17"/>
      <c r="U7" s="18"/>
      <c r="V7" s="19"/>
      <c r="W7" s="19"/>
      <c r="X7" s="19"/>
      <c r="Y7" s="19"/>
      <c r="Z7" s="20"/>
      <c r="AA7" s="12"/>
    </row>
    <row r="8" spans="2:27" x14ac:dyDescent="0.3">
      <c r="B8" s="38" t="s">
        <v>15</v>
      </c>
      <c r="C8" s="39" t="s">
        <v>4</v>
      </c>
      <c r="D8" s="39">
        <v>4617</v>
      </c>
      <c r="E8" s="39">
        <v>5272</v>
      </c>
      <c r="F8" s="39">
        <v>6600</v>
      </c>
      <c r="G8" s="39">
        <v>7162</v>
      </c>
      <c r="H8" s="39">
        <v>7789</v>
      </c>
      <c r="I8" s="39">
        <v>8822</v>
      </c>
      <c r="J8" s="39">
        <v>9963</v>
      </c>
      <c r="K8" s="39">
        <v>10099</v>
      </c>
      <c r="L8" s="39">
        <v>4537</v>
      </c>
      <c r="M8" s="48">
        <f t="shared" si="0"/>
        <v>1.7327268789257093</v>
      </c>
      <c r="N8" s="4">
        <v>2.8138983680963014</v>
      </c>
      <c r="S8" s="16"/>
      <c r="T8" s="17"/>
      <c r="U8" s="18"/>
      <c r="V8" s="19"/>
      <c r="W8" s="19"/>
      <c r="X8" s="19"/>
      <c r="Y8" s="19"/>
      <c r="Z8" s="20"/>
      <c r="AA8" s="12"/>
    </row>
    <row r="9" spans="2:27" x14ac:dyDescent="0.3">
      <c r="B9" s="38" t="s">
        <v>50</v>
      </c>
      <c r="C9" s="39" t="s">
        <v>4</v>
      </c>
      <c r="D9" s="39">
        <v>5566</v>
      </c>
      <c r="E9" s="39">
        <v>6069</v>
      </c>
      <c r="F9" s="39">
        <v>6912</v>
      </c>
      <c r="G9" s="39">
        <v>7772</v>
      </c>
      <c r="H9" s="39">
        <v>8642</v>
      </c>
      <c r="I9" s="39">
        <v>9800</v>
      </c>
      <c r="J9" s="39">
        <v>10453</v>
      </c>
      <c r="K9" s="39">
        <v>12167</v>
      </c>
      <c r="L9" s="39">
        <v>5050</v>
      </c>
      <c r="M9" s="48">
        <f t="shared" si="0"/>
        <v>9.2705713259072944</v>
      </c>
      <c r="N9" s="65"/>
      <c r="S9" s="16"/>
      <c r="T9" s="17"/>
      <c r="U9" s="18"/>
      <c r="V9" s="19"/>
      <c r="W9" s="19"/>
      <c r="X9" s="19"/>
      <c r="Y9" s="19"/>
      <c r="Z9" s="20"/>
      <c r="AA9" s="12"/>
    </row>
    <row r="10" spans="2:27" x14ac:dyDescent="0.3">
      <c r="B10" s="38" t="s">
        <v>62</v>
      </c>
      <c r="C10" s="39" t="s">
        <v>4</v>
      </c>
      <c r="D10" s="39">
        <v>6247</v>
      </c>
      <c r="E10" s="39">
        <v>6489</v>
      </c>
      <c r="F10" s="39">
        <v>8093</v>
      </c>
      <c r="G10" s="39">
        <v>8537</v>
      </c>
      <c r="H10" s="39">
        <v>9394</v>
      </c>
      <c r="I10" s="39">
        <v>10583</v>
      </c>
      <c r="J10" s="39">
        <v>11189</v>
      </c>
      <c r="K10" s="39">
        <v>12237</v>
      </c>
      <c r="L10" s="39">
        <v>6081</v>
      </c>
      <c r="M10" s="48">
        <f t="shared" si="0"/>
        <v>2.6572754922362734</v>
      </c>
      <c r="N10" s="65"/>
      <c r="S10" s="16"/>
      <c r="T10" s="17"/>
      <c r="U10" s="18"/>
      <c r="V10" s="19"/>
      <c r="W10" s="19"/>
      <c r="X10" s="19"/>
      <c r="Y10" s="19"/>
      <c r="Z10" s="20"/>
      <c r="AA10" s="12"/>
    </row>
    <row r="11" spans="2:27" x14ac:dyDescent="0.3">
      <c r="B11" s="38" t="s">
        <v>51</v>
      </c>
      <c r="C11" s="39" t="s">
        <v>4</v>
      </c>
      <c r="D11" s="39">
        <v>5343</v>
      </c>
      <c r="E11" s="39">
        <v>5413</v>
      </c>
      <c r="F11" s="39">
        <v>6502</v>
      </c>
      <c r="G11" s="39">
        <v>7229</v>
      </c>
      <c r="H11" s="39">
        <v>7973</v>
      </c>
      <c r="I11" s="39">
        <v>9113</v>
      </c>
      <c r="J11" s="39">
        <v>9727</v>
      </c>
      <c r="K11" s="39">
        <v>10991</v>
      </c>
      <c r="L11" s="39">
        <v>4964</v>
      </c>
      <c r="M11" s="48">
        <f>ABS(D11-L11)/D11*100</f>
        <v>7.093393224780085</v>
      </c>
      <c r="N11" s="65"/>
      <c r="S11" s="16"/>
      <c r="T11" s="17"/>
      <c r="U11" s="18"/>
      <c r="V11" s="19"/>
      <c r="W11" s="19"/>
      <c r="X11" s="19"/>
      <c r="Y11" s="19"/>
      <c r="Z11" s="20"/>
      <c r="AA11" s="12"/>
    </row>
    <row r="12" spans="2:27" x14ac:dyDescent="0.3">
      <c r="B12" s="38" t="s">
        <v>48</v>
      </c>
      <c r="C12" s="39" t="s">
        <v>4</v>
      </c>
      <c r="D12" s="39">
        <v>4250</v>
      </c>
      <c r="E12" s="39">
        <v>5189</v>
      </c>
      <c r="F12" s="39">
        <v>5808</v>
      </c>
      <c r="G12" s="39">
        <v>6422</v>
      </c>
      <c r="H12" s="39">
        <v>7172</v>
      </c>
      <c r="I12" s="39">
        <v>8424</v>
      </c>
      <c r="J12" s="39">
        <v>9208</v>
      </c>
      <c r="K12" s="39">
        <v>10569</v>
      </c>
      <c r="L12" s="39">
        <v>3729</v>
      </c>
      <c r="M12" s="48">
        <f>ABS(D12-L12)/D12*100</f>
        <v>12.258823529411766</v>
      </c>
      <c r="N12" s="65"/>
      <c r="S12" s="16"/>
      <c r="T12" s="17"/>
      <c r="U12" s="18"/>
      <c r="V12" s="19"/>
      <c r="W12" s="19"/>
      <c r="X12" s="19"/>
      <c r="Y12" s="19"/>
      <c r="Z12" s="20"/>
      <c r="AA12" s="12"/>
    </row>
    <row r="13" spans="2:27" ht="15" thickBot="1" x14ac:dyDescent="0.35">
      <c r="B13" s="40" t="s">
        <v>32</v>
      </c>
      <c r="C13" s="41" t="s">
        <v>4</v>
      </c>
      <c r="D13" s="41">
        <v>4792</v>
      </c>
      <c r="E13" s="41">
        <v>5459</v>
      </c>
      <c r="F13" s="41">
        <v>6851</v>
      </c>
      <c r="G13" s="41">
        <v>7539</v>
      </c>
      <c r="H13" s="41">
        <v>8316</v>
      </c>
      <c r="I13" s="41">
        <v>9591</v>
      </c>
      <c r="J13" s="41">
        <v>10573</v>
      </c>
      <c r="K13" s="41">
        <v>11903</v>
      </c>
      <c r="L13" s="41">
        <v>4625</v>
      </c>
      <c r="M13" s="49">
        <f>ABS(D13-L13)/D13*100</f>
        <v>3.484974958263773</v>
      </c>
      <c r="N13" s="50"/>
      <c r="S13" s="16"/>
      <c r="T13" s="17"/>
      <c r="U13" s="18"/>
      <c r="V13" s="19"/>
      <c r="W13" s="19"/>
      <c r="X13" s="19"/>
      <c r="Y13" s="19"/>
      <c r="Z13" s="20"/>
      <c r="AA13" s="12"/>
    </row>
    <row r="14" spans="2:27" ht="15" thickBot="1" x14ac:dyDescent="0.35">
      <c r="B14" s="30"/>
      <c r="C14" s="31"/>
      <c r="D14" s="32"/>
      <c r="E14" s="33"/>
      <c r="F14" s="33"/>
      <c r="G14" s="33"/>
      <c r="H14" s="33"/>
      <c r="S14" s="16"/>
      <c r="T14" s="17"/>
      <c r="U14" s="18"/>
      <c r="V14" s="19"/>
      <c r="W14" s="19"/>
      <c r="X14" s="19"/>
      <c r="Y14" s="19"/>
      <c r="Z14" s="20"/>
      <c r="AA14" s="12"/>
    </row>
    <row r="15" spans="2:27" x14ac:dyDescent="0.3">
      <c r="B15" s="30"/>
      <c r="C15" s="31"/>
      <c r="D15" s="32"/>
      <c r="E15" s="33"/>
      <c r="F15" s="33"/>
      <c r="G15" s="33"/>
      <c r="H15" s="33"/>
      <c r="I15" s="26" t="s">
        <v>3</v>
      </c>
      <c r="J15" s="8">
        <f>AVERAGE(J6:J13)</f>
        <v>9957.625</v>
      </c>
      <c r="S15" s="16"/>
      <c r="T15" s="17"/>
      <c r="U15" s="18"/>
      <c r="V15" s="19"/>
      <c r="W15" s="19"/>
      <c r="X15" s="19"/>
      <c r="Y15" s="19"/>
      <c r="Z15" s="20"/>
      <c r="AA15" s="12"/>
    </row>
    <row r="16" spans="2:27" x14ac:dyDescent="0.3">
      <c r="B16" s="30"/>
      <c r="C16" s="31"/>
      <c r="D16" s="32"/>
      <c r="E16" s="33"/>
      <c r="F16" s="33"/>
      <c r="G16" s="33"/>
      <c r="H16" s="33"/>
      <c r="I16" s="27" t="s">
        <v>5</v>
      </c>
      <c r="J16" s="25">
        <f>STDEV(J6:J13)</f>
        <v>777.83361009922942</v>
      </c>
      <c r="S16" s="16"/>
      <c r="T16" s="17"/>
      <c r="U16" s="18"/>
      <c r="V16" s="19"/>
      <c r="W16" s="19"/>
      <c r="X16" s="19"/>
      <c r="Y16" s="19"/>
      <c r="Z16" s="20"/>
      <c r="AA16" s="12"/>
    </row>
    <row r="17" spans="2:27" x14ac:dyDescent="0.3">
      <c r="B17" s="30"/>
      <c r="C17" s="31"/>
      <c r="D17" s="32"/>
      <c r="E17" s="33"/>
      <c r="F17" s="33"/>
      <c r="G17" s="33"/>
      <c r="H17" s="33"/>
      <c r="I17" s="28" t="s">
        <v>8</v>
      </c>
      <c r="J17" s="25">
        <f>QUARTILE(J6:J13,1)</f>
        <v>9597.25</v>
      </c>
      <c r="S17" s="16"/>
      <c r="T17" s="17"/>
      <c r="U17" s="18"/>
      <c r="V17" s="19"/>
      <c r="W17" s="19"/>
      <c r="X17" s="19"/>
      <c r="Y17" s="19"/>
      <c r="Z17" s="20"/>
      <c r="AA17" s="12"/>
    </row>
    <row r="18" spans="2:27" x14ac:dyDescent="0.3">
      <c r="B18" s="30"/>
      <c r="C18" s="31"/>
      <c r="D18" s="32"/>
      <c r="E18" s="33"/>
      <c r="F18" s="33"/>
      <c r="G18" s="33"/>
      <c r="H18" s="33"/>
      <c r="I18" s="28" t="s">
        <v>12</v>
      </c>
      <c r="J18" s="25">
        <f>QUARTILE(J6:J13,3)</f>
        <v>10483</v>
      </c>
      <c r="S18" s="16"/>
      <c r="T18" s="17"/>
      <c r="U18" s="18"/>
      <c r="V18" s="19"/>
      <c r="W18" s="19"/>
      <c r="X18" s="19"/>
      <c r="Y18" s="19"/>
      <c r="Z18" s="20"/>
      <c r="AA18" s="12"/>
    </row>
    <row r="19" spans="2:27" x14ac:dyDescent="0.3">
      <c r="B19" s="30"/>
      <c r="C19" s="31"/>
      <c r="D19" s="32"/>
      <c r="E19" s="33"/>
      <c r="F19" s="33"/>
      <c r="G19" s="33"/>
      <c r="H19" s="33"/>
      <c r="I19" s="28" t="s">
        <v>9</v>
      </c>
      <c r="J19" s="25">
        <f>J18-J17</f>
        <v>885.75</v>
      </c>
      <c r="S19" s="16"/>
      <c r="T19" s="17"/>
      <c r="U19" s="18"/>
      <c r="V19" s="19"/>
      <c r="W19" s="19"/>
      <c r="X19" s="19"/>
      <c r="Y19" s="19"/>
      <c r="Z19" s="20"/>
      <c r="AA19" s="12"/>
    </row>
    <row r="20" spans="2:27" x14ac:dyDescent="0.3">
      <c r="B20" s="30"/>
      <c r="C20" s="31"/>
      <c r="D20" s="32"/>
      <c r="E20" s="33"/>
      <c r="F20" s="33"/>
      <c r="G20" s="33"/>
      <c r="H20" s="33"/>
      <c r="I20" s="28" t="s">
        <v>10</v>
      </c>
      <c r="J20" s="25">
        <f>J18+J19*1.5</f>
        <v>11811.625</v>
      </c>
      <c r="S20" s="16"/>
      <c r="T20" s="17"/>
      <c r="U20" s="18"/>
      <c r="V20" s="19"/>
      <c r="W20" s="19"/>
      <c r="X20" s="19"/>
      <c r="Y20" s="19"/>
      <c r="Z20" s="20"/>
      <c r="AA20" s="12"/>
    </row>
    <row r="21" spans="2:27" ht="15" thickBot="1" x14ac:dyDescent="0.35">
      <c r="B21" s="30"/>
      <c r="C21" s="31"/>
      <c r="D21" s="32"/>
      <c r="E21" s="33"/>
      <c r="F21" s="33"/>
      <c r="G21" s="33"/>
      <c r="H21" s="33"/>
      <c r="I21" s="29" t="s">
        <v>11</v>
      </c>
      <c r="J21" s="9">
        <f>J17-J19*1.5</f>
        <v>8268.625</v>
      </c>
      <c r="S21" s="16"/>
      <c r="T21" s="17"/>
      <c r="U21" s="18"/>
      <c r="V21" s="19"/>
      <c r="W21" s="19"/>
      <c r="X21" s="19"/>
      <c r="Y21" s="19"/>
    </row>
    <row r="22" spans="2:27" x14ac:dyDescent="0.3">
      <c r="S22" s="16"/>
      <c r="T22" s="17"/>
      <c r="U22" s="18"/>
      <c r="V22" s="19"/>
      <c r="W22" s="19"/>
      <c r="X22" s="21"/>
      <c r="Y22" s="19"/>
    </row>
    <row r="23" spans="2:27" x14ac:dyDescent="0.3">
      <c r="S23" s="16"/>
      <c r="T23" s="17"/>
      <c r="U23" s="18"/>
      <c r="V23" s="19"/>
      <c r="W23" s="19"/>
      <c r="X23" s="21"/>
      <c r="Y23" s="19"/>
    </row>
    <row r="25" spans="2:27" x14ac:dyDescent="0.3">
      <c r="B25" s="30"/>
      <c r="C25" s="31"/>
      <c r="D25" s="32"/>
      <c r="E25" s="33"/>
      <c r="F25" s="33"/>
      <c r="G25" s="33"/>
      <c r="H25" s="33"/>
    </row>
    <row r="26" spans="2:27" x14ac:dyDescent="0.3">
      <c r="B26" s="36"/>
      <c r="C26" s="36"/>
      <c r="D26" s="32"/>
      <c r="E26" s="37"/>
      <c r="F26" s="37"/>
      <c r="G26" s="37"/>
      <c r="H26" s="37"/>
      <c r="K26" s="37"/>
      <c r="L26" s="37"/>
      <c r="M26" s="37"/>
    </row>
    <row r="27" spans="2:27" x14ac:dyDescent="0.3">
      <c r="B27" s="36"/>
      <c r="C27" s="36"/>
      <c r="D27" s="16"/>
      <c r="E27" s="16"/>
      <c r="F27" s="16"/>
      <c r="I27" s="16"/>
      <c r="J27" s="16"/>
      <c r="S27" s="16"/>
      <c r="T27" s="16"/>
      <c r="U27" s="16"/>
      <c r="V27" s="16"/>
      <c r="W27" s="16"/>
      <c r="X27" s="16"/>
      <c r="Y27" s="16"/>
      <c r="Z27" s="16"/>
      <c r="AA27" s="16"/>
    </row>
    <row r="28" spans="2:27" x14ac:dyDescent="0.3">
      <c r="B28" s="36"/>
      <c r="C28" s="36"/>
      <c r="D28" s="18"/>
      <c r="E28" s="19"/>
      <c r="F28" s="19"/>
      <c r="I28" s="20"/>
      <c r="J28" s="12"/>
      <c r="S28" s="16"/>
      <c r="T28" s="17"/>
      <c r="U28" s="18"/>
      <c r="V28" s="19"/>
      <c r="W28" s="19"/>
      <c r="X28" s="19"/>
      <c r="Y28" s="19"/>
      <c r="Z28" s="20"/>
      <c r="AA28" s="12"/>
    </row>
    <row r="29" spans="2:27" x14ac:dyDescent="0.3">
      <c r="B29" s="36"/>
      <c r="C29" s="36"/>
      <c r="D29" s="18"/>
      <c r="E29" s="19"/>
      <c r="F29" s="19"/>
      <c r="I29" s="20"/>
      <c r="J29" s="12"/>
      <c r="S29" s="16"/>
      <c r="T29" s="17"/>
      <c r="U29" s="18"/>
      <c r="V29" s="19"/>
      <c r="W29" s="19"/>
      <c r="X29" s="19"/>
      <c r="Y29" s="19"/>
      <c r="Z29" s="20"/>
      <c r="AA29" s="12"/>
    </row>
    <row r="30" spans="2:27" x14ac:dyDescent="0.3">
      <c r="B30" s="36"/>
      <c r="C30" s="36"/>
      <c r="D30" s="18"/>
      <c r="E30" s="19"/>
      <c r="F30" s="19"/>
      <c r="G30" s="19"/>
      <c r="H30" s="19"/>
      <c r="I30" s="20"/>
      <c r="J30" s="12"/>
      <c r="S30" s="16"/>
      <c r="T30" s="17"/>
      <c r="U30" s="18"/>
      <c r="V30" s="19"/>
      <c r="W30" s="19"/>
      <c r="X30" s="19"/>
      <c r="Y30" s="19"/>
      <c r="Z30" s="20"/>
      <c r="AA30" s="12"/>
    </row>
    <row r="31" spans="2:27" x14ac:dyDescent="0.3">
      <c r="B31" s="36"/>
      <c r="C31" s="36"/>
      <c r="D31" s="18"/>
      <c r="E31" s="19"/>
      <c r="F31" s="19"/>
      <c r="G31" s="19"/>
      <c r="H31" s="19"/>
      <c r="I31" s="20"/>
      <c r="J31" s="12"/>
      <c r="S31" s="16"/>
      <c r="T31" s="17"/>
      <c r="U31" s="18"/>
      <c r="V31" s="19"/>
      <c r="W31" s="19"/>
      <c r="X31" s="19"/>
      <c r="Y31" s="19"/>
      <c r="Z31" s="20"/>
      <c r="AA31" s="12"/>
    </row>
    <row r="32" spans="2:27" x14ac:dyDescent="0.3">
      <c r="B32" s="36"/>
      <c r="C32" s="36"/>
      <c r="D32" s="18"/>
      <c r="E32" s="19"/>
      <c r="F32" s="19"/>
      <c r="G32" s="19"/>
      <c r="H32" s="19"/>
      <c r="I32" s="20"/>
      <c r="J32" s="12"/>
      <c r="S32" s="16"/>
      <c r="T32" s="17"/>
      <c r="U32" s="18"/>
      <c r="V32" s="19"/>
      <c r="W32" s="19"/>
      <c r="X32" s="19"/>
      <c r="Y32" s="19"/>
      <c r="Z32" s="20"/>
      <c r="AA32" s="12"/>
    </row>
    <row r="33" spans="2:27" x14ac:dyDescent="0.3">
      <c r="B33" s="36"/>
      <c r="C33" s="36"/>
      <c r="D33" s="18"/>
      <c r="E33" s="19"/>
      <c r="F33" s="19"/>
      <c r="G33" s="19"/>
      <c r="H33" s="19"/>
      <c r="I33" s="20"/>
      <c r="J33" s="12"/>
      <c r="S33" s="16"/>
      <c r="T33" s="17"/>
      <c r="U33" s="18"/>
      <c r="V33" s="19"/>
      <c r="W33" s="19"/>
      <c r="X33" s="19"/>
      <c r="Y33" s="19"/>
      <c r="Z33" s="20"/>
      <c r="AA33" s="12"/>
    </row>
    <row r="34" spans="2:27" x14ac:dyDescent="0.3">
      <c r="B34" s="36"/>
      <c r="C34" s="36"/>
      <c r="D34" s="18"/>
      <c r="E34" s="19"/>
      <c r="F34" s="19"/>
      <c r="G34" s="19"/>
      <c r="H34" s="19"/>
      <c r="I34" s="20"/>
      <c r="J34" s="12"/>
      <c r="S34" s="16"/>
      <c r="T34" s="17"/>
      <c r="U34" s="18"/>
      <c r="V34" s="19"/>
      <c r="W34" s="19"/>
      <c r="X34" s="19"/>
      <c r="Y34" s="19"/>
      <c r="Z34" s="20"/>
      <c r="AA34" s="12"/>
    </row>
    <row r="35" spans="2:27" x14ac:dyDescent="0.3">
      <c r="B35" s="36"/>
      <c r="C35" s="36"/>
      <c r="D35" s="17"/>
      <c r="E35" s="17"/>
      <c r="F35" s="17"/>
      <c r="G35" s="17"/>
      <c r="H35" s="17"/>
      <c r="I35" s="17"/>
      <c r="J35" s="17"/>
      <c r="S35" s="16"/>
      <c r="T35" s="17"/>
      <c r="U35" s="18"/>
      <c r="V35" s="19"/>
      <c r="W35" s="19"/>
      <c r="X35" s="19"/>
      <c r="Y35" s="19"/>
      <c r="Z35" s="20"/>
      <c r="AA35" s="12"/>
    </row>
    <row r="36" spans="2:27" x14ac:dyDescent="0.3">
      <c r="B36" s="36"/>
      <c r="C36" s="36"/>
      <c r="E36" s="19"/>
      <c r="F36" s="19"/>
      <c r="G36" s="19"/>
      <c r="H36" s="19"/>
      <c r="I36" s="20"/>
      <c r="J36" s="12"/>
      <c r="S36" s="16"/>
      <c r="T36" s="17"/>
      <c r="U36" s="18"/>
      <c r="V36" s="19"/>
      <c r="W36" s="19"/>
      <c r="X36" s="19"/>
      <c r="Y36" s="19"/>
      <c r="Z36" s="20"/>
      <c r="AA36" s="12"/>
    </row>
    <row r="37" spans="2:27" x14ac:dyDescent="0.3">
      <c r="B37" s="36"/>
      <c r="C37" s="36"/>
      <c r="D37" s="18"/>
      <c r="E37" s="19"/>
      <c r="F37" s="19"/>
      <c r="G37" s="19"/>
      <c r="H37" s="19"/>
      <c r="I37" s="20"/>
      <c r="J37" s="12"/>
      <c r="S37" s="16"/>
      <c r="T37" s="17"/>
      <c r="U37" s="18"/>
      <c r="V37" s="19"/>
      <c r="W37" s="19"/>
      <c r="X37" s="19"/>
      <c r="Y37" s="19"/>
      <c r="Z37" s="20"/>
      <c r="AA37" s="12"/>
    </row>
    <row r="38" spans="2:27" x14ac:dyDescent="0.3">
      <c r="B38" s="36"/>
      <c r="C38" s="36"/>
      <c r="D38" s="18"/>
      <c r="E38" s="19"/>
      <c r="F38" s="19"/>
      <c r="G38" s="19"/>
      <c r="H38" s="19"/>
      <c r="I38" s="20"/>
      <c r="J38" s="12"/>
      <c r="S38" s="16"/>
      <c r="T38" s="17"/>
      <c r="U38" s="18"/>
      <c r="V38" s="19"/>
      <c r="W38" s="19"/>
      <c r="X38" s="19"/>
      <c r="Y38" s="19"/>
      <c r="Z38" s="20"/>
      <c r="AA38" s="12"/>
    </row>
    <row r="39" spans="2:27" x14ac:dyDescent="0.3">
      <c r="B39" s="36"/>
      <c r="C39" s="36"/>
      <c r="D39" s="18"/>
      <c r="E39" s="19"/>
      <c r="F39" s="19"/>
      <c r="G39" s="19"/>
      <c r="H39" s="19"/>
      <c r="I39" s="20"/>
      <c r="J39" s="12"/>
      <c r="S39" s="16"/>
      <c r="T39" s="17"/>
      <c r="U39" s="18"/>
      <c r="V39" s="19"/>
      <c r="W39" s="19"/>
      <c r="X39" s="19"/>
      <c r="Y39" s="19"/>
      <c r="Z39" s="20"/>
      <c r="AA39" s="12"/>
    </row>
    <row r="40" spans="2:27" x14ac:dyDescent="0.3">
      <c r="B40" s="36"/>
      <c r="C40" s="36"/>
      <c r="D40" s="18"/>
      <c r="E40" s="19"/>
      <c r="F40" s="19"/>
      <c r="G40" s="19"/>
      <c r="H40" s="19"/>
      <c r="I40" s="20"/>
      <c r="J40" s="12"/>
      <c r="S40" s="16"/>
      <c r="T40" s="17"/>
      <c r="U40" s="18"/>
      <c r="V40" s="19"/>
      <c r="W40" s="19"/>
      <c r="X40" s="19"/>
      <c r="Y40" s="19"/>
      <c r="Z40" s="20"/>
      <c r="AA40" s="12"/>
    </row>
    <row r="41" spans="2:27" x14ac:dyDescent="0.3">
      <c r="B41" s="36"/>
      <c r="C41" s="36"/>
      <c r="D41" s="18"/>
      <c r="E41" s="19"/>
      <c r="F41" s="19"/>
      <c r="G41" s="19"/>
      <c r="H41" s="19"/>
      <c r="I41" s="20"/>
      <c r="J41" s="12"/>
      <c r="S41" s="16"/>
      <c r="T41" s="17"/>
      <c r="U41" s="18"/>
      <c r="V41" s="19"/>
      <c r="W41" s="19"/>
      <c r="X41" s="19"/>
      <c r="Y41" s="19"/>
      <c r="Z41" s="20"/>
      <c r="AA41" s="12"/>
    </row>
    <row r="42" spans="2:27" x14ac:dyDescent="0.3">
      <c r="B42" s="36"/>
      <c r="C42" s="36"/>
      <c r="D42" s="22"/>
      <c r="E42" s="19"/>
      <c r="F42" s="19"/>
      <c r="G42" s="19"/>
      <c r="H42" s="19"/>
      <c r="I42" s="20"/>
      <c r="J42" s="12"/>
      <c r="S42" s="16"/>
      <c r="T42" s="17"/>
      <c r="U42" s="22"/>
      <c r="V42" s="19"/>
      <c r="W42" s="19"/>
      <c r="X42" s="19"/>
      <c r="Y42" s="19"/>
      <c r="Z42" s="20"/>
      <c r="AA42" s="12"/>
    </row>
    <row r="43" spans="2:27" x14ac:dyDescent="0.3">
      <c r="B43" s="36"/>
      <c r="C43" s="36"/>
    </row>
    <row r="44" spans="2:27" x14ac:dyDescent="0.3">
      <c r="B44" s="36"/>
      <c r="C44" s="36"/>
      <c r="G44" s="23"/>
      <c r="H44" s="19"/>
      <c r="X44" s="23"/>
      <c r="Y44" s="19"/>
    </row>
    <row r="45" spans="2:27" x14ac:dyDescent="0.3">
      <c r="B45" s="36"/>
      <c r="C45" s="36"/>
      <c r="G45" s="23"/>
      <c r="H45" s="19"/>
      <c r="X45" s="24"/>
      <c r="Y45" s="19"/>
    </row>
    <row r="46" spans="2:27" x14ac:dyDescent="0.3">
      <c r="B46" s="36"/>
      <c r="C46" s="36"/>
    </row>
    <row r="47" spans="2:27" x14ac:dyDescent="0.3">
      <c r="B47" s="36"/>
      <c r="C47" s="36"/>
    </row>
    <row r="48" spans="2:27" x14ac:dyDescent="0.3">
      <c r="B48" s="36"/>
      <c r="C48" s="36"/>
    </row>
    <row r="49" spans="2:3" x14ac:dyDescent="0.3">
      <c r="B49" s="36"/>
      <c r="C49" s="36"/>
    </row>
    <row r="50" spans="2:3" x14ac:dyDescent="0.3">
      <c r="B50" s="36"/>
      <c r="C50" s="36"/>
    </row>
    <row r="51" spans="2:3" x14ac:dyDescent="0.3">
      <c r="B51" s="36"/>
      <c r="C51" s="36"/>
    </row>
    <row r="52" spans="2:3" x14ac:dyDescent="0.3">
      <c r="B52" s="36"/>
      <c r="C52" s="36"/>
    </row>
    <row r="53" spans="2:3" x14ac:dyDescent="0.3">
      <c r="B53" s="36"/>
      <c r="C53" s="36"/>
    </row>
    <row r="54" spans="2:3" x14ac:dyDescent="0.3">
      <c r="B54" s="36"/>
      <c r="C54" s="36"/>
    </row>
    <row r="55" spans="2:3" x14ac:dyDescent="0.3">
      <c r="B55" s="36"/>
      <c r="C55" s="36"/>
    </row>
    <row r="56" spans="2:3" x14ac:dyDescent="0.3">
      <c r="B56" s="36"/>
      <c r="C56" s="36"/>
    </row>
    <row r="57" spans="2:3" x14ac:dyDescent="0.3">
      <c r="B57" s="36"/>
      <c r="C57" s="36"/>
    </row>
    <row r="58" spans="2:3" x14ac:dyDescent="0.3">
      <c r="B58" s="36"/>
      <c r="C58" s="36"/>
    </row>
    <row r="59" spans="2:3" x14ac:dyDescent="0.3">
      <c r="B59" s="36"/>
      <c r="C59" s="36"/>
    </row>
    <row r="60" spans="2:3" x14ac:dyDescent="0.3">
      <c r="B60" s="36"/>
      <c r="C60" s="36"/>
    </row>
    <row r="61" spans="2:3" x14ac:dyDescent="0.3">
      <c r="B61" s="36"/>
      <c r="C61" s="36"/>
    </row>
    <row r="62" spans="2:3" x14ac:dyDescent="0.3">
      <c r="B62" s="36"/>
      <c r="C62" s="36"/>
    </row>
    <row r="63" spans="2:3" x14ac:dyDescent="0.3">
      <c r="B63" s="36"/>
      <c r="C63" s="36"/>
    </row>
    <row r="64" spans="2:3" x14ac:dyDescent="0.3">
      <c r="B64" s="36"/>
      <c r="C64" s="36"/>
    </row>
    <row r="65" spans="2:3" x14ac:dyDescent="0.3">
      <c r="B65" s="36"/>
      <c r="C65" s="36"/>
    </row>
    <row r="66" spans="2:3" x14ac:dyDescent="0.3">
      <c r="B66" s="36"/>
      <c r="C66" s="36"/>
    </row>
    <row r="67" spans="2:3" x14ac:dyDescent="0.3">
      <c r="B67" s="36"/>
      <c r="C67" s="36"/>
    </row>
    <row r="68" spans="2:3" x14ac:dyDescent="0.3">
      <c r="B68" s="36"/>
      <c r="C68" s="36"/>
    </row>
    <row r="69" spans="2:3" x14ac:dyDescent="0.3">
      <c r="B69" s="36"/>
      <c r="C69" s="36"/>
    </row>
    <row r="70" spans="2:3" x14ac:dyDescent="0.3">
      <c r="B70" s="36"/>
      <c r="C70" s="36"/>
    </row>
    <row r="71" spans="2:3" x14ac:dyDescent="0.3">
      <c r="B71" s="36"/>
      <c r="C71" s="36"/>
    </row>
    <row r="72" spans="2:3" x14ac:dyDescent="0.3">
      <c r="B72" s="36"/>
      <c r="C72" s="36"/>
    </row>
    <row r="73" spans="2:3" x14ac:dyDescent="0.3">
      <c r="B73" s="36"/>
      <c r="C73" s="36"/>
    </row>
    <row r="74" spans="2:3" x14ac:dyDescent="0.3">
      <c r="B74" s="36"/>
      <c r="C74" s="36"/>
    </row>
    <row r="75" spans="2:3" x14ac:dyDescent="0.3">
      <c r="B75" s="36"/>
      <c r="C75" s="36"/>
    </row>
    <row r="76" spans="2:3" x14ac:dyDescent="0.3">
      <c r="B76" s="36"/>
      <c r="C76" s="36"/>
    </row>
    <row r="77" spans="2:3" x14ac:dyDescent="0.3">
      <c r="B77" s="36"/>
      <c r="C77" s="36"/>
    </row>
    <row r="78" spans="2:3" x14ac:dyDescent="0.3">
      <c r="B78" s="36"/>
      <c r="C78" s="36"/>
    </row>
    <row r="79" spans="2:3" x14ac:dyDescent="0.3">
      <c r="B79" s="36"/>
      <c r="C79" s="36"/>
    </row>
    <row r="80" spans="2:3" x14ac:dyDescent="0.3">
      <c r="B80" s="36"/>
      <c r="C80" s="36"/>
    </row>
    <row r="81" spans="2:3" x14ac:dyDescent="0.3">
      <c r="B81" s="36"/>
      <c r="C81" s="36"/>
    </row>
    <row r="82" spans="2:3" x14ac:dyDescent="0.3">
      <c r="B82" s="36"/>
      <c r="C82" s="36"/>
    </row>
    <row r="83" spans="2:3" x14ac:dyDescent="0.3">
      <c r="B83" s="36"/>
      <c r="C83" s="36"/>
    </row>
    <row r="84" spans="2:3" x14ac:dyDescent="0.3">
      <c r="B84" s="36"/>
      <c r="C84" s="36"/>
    </row>
    <row r="85" spans="2:3" x14ac:dyDescent="0.3">
      <c r="B85" s="36"/>
      <c r="C85" s="36"/>
    </row>
    <row r="86" spans="2:3" x14ac:dyDescent="0.3">
      <c r="B86" s="36"/>
      <c r="C86" s="36"/>
    </row>
    <row r="87" spans="2:3" x14ac:dyDescent="0.3">
      <c r="B87" s="36"/>
      <c r="C87" s="36"/>
    </row>
    <row r="88" spans="2:3" x14ac:dyDescent="0.3">
      <c r="B88" s="36"/>
      <c r="C88" s="36"/>
    </row>
    <row r="89" spans="2:3" x14ac:dyDescent="0.3">
      <c r="B89" s="36"/>
      <c r="C89" s="36"/>
    </row>
    <row r="90" spans="2:3" x14ac:dyDescent="0.3">
      <c r="B90" s="36"/>
      <c r="C90" s="36"/>
    </row>
    <row r="91" spans="2:3" x14ac:dyDescent="0.3">
      <c r="B91" s="36"/>
      <c r="C91" s="36"/>
    </row>
    <row r="92" spans="2:3" x14ac:dyDescent="0.3">
      <c r="B92" s="36"/>
      <c r="C92" s="36"/>
    </row>
    <row r="93" spans="2:3" x14ac:dyDescent="0.3">
      <c r="B93" s="36"/>
      <c r="C93" s="36"/>
    </row>
    <row r="94" spans="2:3" x14ac:dyDescent="0.3">
      <c r="B94" s="36"/>
      <c r="C94" s="36"/>
    </row>
    <row r="95" spans="2:3" x14ac:dyDescent="0.3">
      <c r="B95" s="36"/>
      <c r="C95" s="36"/>
    </row>
    <row r="96" spans="2:3" x14ac:dyDescent="0.3">
      <c r="B96" s="36"/>
      <c r="C96" s="36"/>
    </row>
    <row r="97" spans="2:3" x14ac:dyDescent="0.3">
      <c r="B97" s="36"/>
      <c r="C97" s="36"/>
    </row>
    <row r="98" spans="2:3" x14ac:dyDescent="0.3">
      <c r="B98" s="36"/>
      <c r="C98" s="36"/>
    </row>
    <row r="99" spans="2:3" x14ac:dyDescent="0.3">
      <c r="B99" s="36"/>
      <c r="C99" s="36"/>
    </row>
    <row r="100" spans="2:3" x14ac:dyDescent="0.3">
      <c r="B100" s="36"/>
      <c r="C100" s="36"/>
    </row>
    <row r="101" spans="2:3" x14ac:dyDescent="0.3">
      <c r="B101" s="36"/>
      <c r="C101" s="36"/>
    </row>
    <row r="102" spans="2:3" x14ac:dyDescent="0.3">
      <c r="B102" s="36"/>
      <c r="C102" s="36"/>
    </row>
    <row r="103" spans="2:3" x14ac:dyDescent="0.3">
      <c r="B103" s="36"/>
      <c r="C103" s="36"/>
    </row>
    <row r="104" spans="2:3" x14ac:dyDescent="0.3">
      <c r="B104" s="36"/>
      <c r="C104" s="36"/>
    </row>
    <row r="105" spans="2:3" x14ac:dyDescent="0.3">
      <c r="B105" s="36"/>
      <c r="C105" s="36"/>
    </row>
    <row r="106" spans="2:3" x14ac:dyDescent="0.3">
      <c r="B106" s="36"/>
      <c r="C106" s="36"/>
    </row>
    <row r="107" spans="2:3" x14ac:dyDescent="0.3">
      <c r="B107" s="36"/>
      <c r="C107" s="36"/>
    </row>
    <row r="108" spans="2:3" x14ac:dyDescent="0.3">
      <c r="B108" s="36"/>
      <c r="C108" s="36"/>
    </row>
    <row r="109" spans="2:3" x14ac:dyDescent="0.3">
      <c r="B109" s="36"/>
      <c r="C109" s="36"/>
    </row>
    <row r="110" spans="2:3" x14ac:dyDescent="0.3">
      <c r="B110" s="36"/>
      <c r="C110" s="36"/>
    </row>
    <row r="111" spans="2:3" x14ac:dyDescent="0.3">
      <c r="B111" s="36"/>
      <c r="C111" s="36"/>
    </row>
    <row r="112" spans="2:3" x14ac:dyDescent="0.3">
      <c r="B112" s="36"/>
      <c r="C112" s="36"/>
    </row>
    <row r="113" spans="2:3" x14ac:dyDescent="0.3">
      <c r="B113" s="36"/>
      <c r="C113" s="36"/>
    </row>
    <row r="114" spans="2:3" x14ac:dyDescent="0.3">
      <c r="B114" s="36"/>
      <c r="C114" s="36"/>
    </row>
    <row r="115" spans="2:3" x14ac:dyDescent="0.3">
      <c r="B115" s="36"/>
      <c r="C115" s="36"/>
    </row>
    <row r="116" spans="2:3" x14ac:dyDescent="0.3">
      <c r="B116" s="36"/>
      <c r="C116" s="36"/>
    </row>
    <row r="117" spans="2:3" x14ac:dyDescent="0.3">
      <c r="B117" s="36"/>
      <c r="C117" s="36"/>
    </row>
    <row r="118" spans="2:3" x14ac:dyDescent="0.3">
      <c r="B118" s="36"/>
      <c r="C118" s="36"/>
    </row>
    <row r="119" spans="2:3" x14ac:dyDescent="0.3">
      <c r="B119" s="36"/>
      <c r="C119" s="36"/>
    </row>
    <row r="120" spans="2:3" x14ac:dyDescent="0.3">
      <c r="B120" s="36"/>
      <c r="C120" s="36"/>
    </row>
    <row r="121" spans="2:3" x14ac:dyDescent="0.3">
      <c r="B121" s="36"/>
      <c r="C121" s="36"/>
    </row>
    <row r="122" spans="2:3" x14ac:dyDescent="0.3">
      <c r="B122" s="36"/>
      <c r="C122" s="36"/>
    </row>
    <row r="123" spans="2:3" x14ac:dyDescent="0.3">
      <c r="B123" s="36"/>
      <c r="C123" s="36"/>
    </row>
    <row r="124" spans="2:3" x14ac:dyDescent="0.3">
      <c r="B124" s="36"/>
      <c r="C124" s="36"/>
    </row>
    <row r="125" spans="2:3" x14ac:dyDescent="0.3">
      <c r="B125" s="36"/>
      <c r="C125" s="36"/>
    </row>
    <row r="126" spans="2:3" x14ac:dyDescent="0.3">
      <c r="B126" s="36"/>
      <c r="C126" s="36"/>
    </row>
    <row r="127" spans="2:3" x14ac:dyDescent="0.3">
      <c r="B127" s="36"/>
      <c r="C127" s="36"/>
    </row>
    <row r="128" spans="2:3" x14ac:dyDescent="0.3">
      <c r="B128" s="36"/>
      <c r="C128" s="36"/>
    </row>
    <row r="129" spans="2:3" x14ac:dyDescent="0.3">
      <c r="B129" s="36"/>
      <c r="C129" s="36"/>
    </row>
    <row r="130" spans="2:3" x14ac:dyDescent="0.3">
      <c r="B130" s="36"/>
      <c r="C130" s="36"/>
    </row>
    <row r="131" spans="2:3" x14ac:dyDescent="0.3">
      <c r="B131" s="36"/>
      <c r="C131" s="36"/>
    </row>
    <row r="132" spans="2:3" x14ac:dyDescent="0.3">
      <c r="B132" s="36"/>
      <c r="C132" s="36"/>
    </row>
    <row r="133" spans="2:3" x14ac:dyDescent="0.3">
      <c r="B133" s="36"/>
      <c r="C133" s="36"/>
    </row>
    <row r="134" spans="2:3" x14ac:dyDescent="0.3">
      <c r="B134" s="36"/>
      <c r="C134" s="36"/>
    </row>
    <row r="135" spans="2:3" x14ac:dyDescent="0.3">
      <c r="B135" s="36"/>
      <c r="C135" s="36"/>
    </row>
    <row r="136" spans="2:3" x14ac:dyDescent="0.3">
      <c r="B136" s="36"/>
      <c r="C136" s="36"/>
    </row>
    <row r="137" spans="2:3" x14ac:dyDescent="0.3">
      <c r="B137" s="36"/>
      <c r="C137" s="36"/>
    </row>
    <row r="138" spans="2:3" x14ac:dyDescent="0.3">
      <c r="B138" s="36"/>
      <c r="C138" s="36"/>
    </row>
    <row r="139" spans="2:3" x14ac:dyDescent="0.3">
      <c r="B139" s="36"/>
      <c r="C139" s="36"/>
    </row>
    <row r="140" spans="2:3" x14ac:dyDescent="0.3">
      <c r="B140" s="36"/>
      <c r="C140" s="36"/>
    </row>
    <row r="141" spans="2:3" x14ac:dyDescent="0.3">
      <c r="B141" s="36"/>
      <c r="C141" s="36"/>
    </row>
    <row r="142" spans="2:3" x14ac:dyDescent="0.3">
      <c r="B142" s="36"/>
      <c r="C142" s="36"/>
    </row>
    <row r="143" spans="2:3" x14ac:dyDescent="0.3">
      <c r="B143" s="36"/>
      <c r="C143" s="36"/>
    </row>
    <row r="144" spans="2:3" x14ac:dyDescent="0.3">
      <c r="B144" s="36"/>
      <c r="C144" s="36"/>
    </row>
    <row r="145" spans="2:3" x14ac:dyDescent="0.3">
      <c r="B145" s="36"/>
      <c r="C145" s="36"/>
    </row>
    <row r="146" spans="2:3" x14ac:dyDescent="0.3">
      <c r="B146" s="36"/>
      <c r="C146" s="36"/>
    </row>
    <row r="147" spans="2:3" x14ac:dyDescent="0.3">
      <c r="B147" s="36"/>
      <c r="C147" s="36"/>
    </row>
    <row r="148" spans="2:3" x14ac:dyDescent="0.3">
      <c r="B148" s="36"/>
      <c r="C148" s="36"/>
    </row>
    <row r="149" spans="2:3" x14ac:dyDescent="0.3">
      <c r="B149" s="36"/>
      <c r="C149" s="36"/>
    </row>
    <row r="150" spans="2:3" x14ac:dyDescent="0.3">
      <c r="B150" s="36"/>
      <c r="C150" s="36"/>
    </row>
    <row r="151" spans="2:3" x14ac:dyDescent="0.3">
      <c r="B151" s="36"/>
      <c r="C151" s="36"/>
    </row>
    <row r="152" spans="2:3" x14ac:dyDescent="0.3">
      <c r="B152" s="36"/>
      <c r="C152" s="36"/>
    </row>
    <row r="153" spans="2:3" x14ac:dyDescent="0.3">
      <c r="B153" s="36"/>
      <c r="C153" s="36"/>
    </row>
    <row r="154" spans="2:3" x14ac:dyDescent="0.3">
      <c r="B154" s="36"/>
      <c r="C154" s="36"/>
    </row>
    <row r="155" spans="2:3" x14ac:dyDescent="0.3">
      <c r="B155" s="36"/>
      <c r="C155" s="36"/>
    </row>
    <row r="156" spans="2:3" x14ac:dyDescent="0.3">
      <c r="B156" s="36"/>
      <c r="C156" s="36"/>
    </row>
    <row r="157" spans="2:3" x14ac:dyDescent="0.3">
      <c r="B157" s="36"/>
      <c r="C157" s="36"/>
    </row>
    <row r="158" spans="2:3" x14ac:dyDescent="0.3">
      <c r="B158" s="36"/>
      <c r="C158" s="36"/>
    </row>
    <row r="159" spans="2:3" x14ac:dyDescent="0.3">
      <c r="B159" s="36"/>
      <c r="C159" s="36"/>
    </row>
    <row r="160" spans="2:3" x14ac:dyDescent="0.3">
      <c r="B160" s="36"/>
      <c r="C160" s="36"/>
    </row>
    <row r="161" spans="2:3" x14ac:dyDescent="0.3">
      <c r="B161" s="36"/>
      <c r="C161" s="36"/>
    </row>
    <row r="162" spans="2:3" x14ac:dyDescent="0.3">
      <c r="B162" s="36"/>
      <c r="C162" s="36"/>
    </row>
    <row r="163" spans="2:3" x14ac:dyDescent="0.3">
      <c r="B163" s="36"/>
      <c r="C163" s="36"/>
    </row>
    <row r="164" spans="2:3" x14ac:dyDescent="0.3">
      <c r="B164" s="36"/>
      <c r="C164" s="36"/>
    </row>
    <row r="165" spans="2:3" x14ac:dyDescent="0.3">
      <c r="B165" s="36"/>
      <c r="C165" s="36"/>
    </row>
    <row r="166" spans="2:3" x14ac:dyDescent="0.3">
      <c r="B166" s="36"/>
      <c r="C166" s="36"/>
    </row>
    <row r="167" spans="2:3" x14ac:dyDescent="0.3">
      <c r="B167" s="36"/>
      <c r="C167" s="36"/>
    </row>
    <row r="168" spans="2:3" x14ac:dyDescent="0.3">
      <c r="B168" s="36"/>
      <c r="C168" s="36"/>
    </row>
    <row r="169" spans="2:3" x14ac:dyDescent="0.3">
      <c r="B169" s="36"/>
      <c r="C169" s="36"/>
    </row>
    <row r="170" spans="2:3" x14ac:dyDescent="0.3">
      <c r="B170" s="36"/>
      <c r="C170" s="36"/>
    </row>
    <row r="171" spans="2:3" x14ac:dyDescent="0.3">
      <c r="B171" s="36"/>
      <c r="C171" s="36"/>
    </row>
    <row r="172" spans="2:3" x14ac:dyDescent="0.3">
      <c r="B172" s="36"/>
      <c r="C172" s="36"/>
    </row>
    <row r="173" spans="2:3" x14ac:dyDescent="0.3">
      <c r="B173" s="36"/>
      <c r="C173" s="36"/>
    </row>
    <row r="174" spans="2:3" x14ac:dyDescent="0.3">
      <c r="B174" s="36"/>
      <c r="C174" s="36"/>
    </row>
    <row r="175" spans="2:3" x14ac:dyDescent="0.3">
      <c r="B175" s="36"/>
      <c r="C175" s="36"/>
    </row>
    <row r="176" spans="2:3" x14ac:dyDescent="0.3">
      <c r="B176" s="36"/>
      <c r="C176" s="36"/>
    </row>
    <row r="177" spans="2:3" x14ac:dyDescent="0.3">
      <c r="B177" s="36"/>
      <c r="C177" s="36"/>
    </row>
    <row r="178" spans="2:3" x14ac:dyDescent="0.3">
      <c r="B178" s="36"/>
      <c r="C178" s="36"/>
    </row>
    <row r="179" spans="2:3" x14ac:dyDescent="0.3">
      <c r="B179" s="36"/>
      <c r="C179" s="36"/>
    </row>
    <row r="180" spans="2:3" x14ac:dyDescent="0.3">
      <c r="B180" s="36"/>
      <c r="C180" s="36"/>
    </row>
    <row r="181" spans="2:3" x14ac:dyDescent="0.3">
      <c r="B181" s="36"/>
      <c r="C181" s="36"/>
    </row>
    <row r="182" spans="2:3" x14ac:dyDescent="0.3">
      <c r="B182" s="36"/>
      <c r="C182" s="36"/>
    </row>
    <row r="183" spans="2:3" x14ac:dyDescent="0.3">
      <c r="B183" s="36"/>
      <c r="C183" s="36"/>
    </row>
    <row r="184" spans="2:3" x14ac:dyDescent="0.3">
      <c r="B184" s="36"/>
      <c r="C184" s="36"/>
    </row>
    <row r="185" spans="2:3" x14ac:dyDescent="0.3">
      <c r="B185" s="36"/>
      <c r="C185" s="36"/>
    </row>
    <row r="186" spans="2:3" x14ac:dyDescent="0.3">
      <c r="B186" s="36"/>
      <c r="C186" s="36"/>
    </row>
    <row r="187" spans="2:3" x14ac:dyDescent="0.3">
      <c r="B187" s="36"/>
      <c r="C187" s="36"/>
    </row>
    <row r="188" spans="2:3" x14ac:dyDescent="0.3">
      <c r="B188" s="36"/>
      <c r="C188" s="36"/>
    </row>
    <row r="189" spans="2:3" x14ac:dyDescent="0.3">
      <c r="B189" s="36"/>
      <c r="C189" s="36"/>
    </row>
    <row r="190" spans="2:3" x14ac:dyDescent="0.3">
      <c r="B190" s="36"/>
      <c r="C190" s="36"/>
    </row>
    <row r="191" spans="2:3" x14ac:dyDescent="0.3">
      <c r="B191" s="36"/>
      <c r="C191" s="36"/>
    </row>
    <row r="192" spans="2:3" x14ac:dyDescent="0.3">
      <c r="B192" s="36"/>
      <c r="C192" s="36"/>
    </row>
    <row r="193" spans="2:3" x14ac:dyDescent="0.3">
      <c r="B193" s="36"/>
      <c r="C193" s="36"/>
    </row>
    <row r="194" spans="2:3" x14ac:dyDescent="0.3">
      <c r="B194" s="36"/>
      <c r="C194" s="36"/>
    </row>
    <row r="195" spans="2:3" x14ac:dyDescent="0.3">
      <c r="B195" s="36"/>
      <c r="C195" s="36"/>
    </row>
    <row r="196" spans="2:3" x14ac:dyDescent="0.3">
      <c r="B196" s="36"/>
      <c r="C196" s="36"/>
    </row>
    <row r="197" spans="2:3" x14ac:dyDescent="0.3">
      <c r="B197" s="36"/>
      <c r="C197" s="36"/>
    </row>
    <row r="198" spans="2:3" x14ac:dyDescent="0.3">
      <c r="B198" s="36"/>
      <c r="C198" s="36"/>
    </row>
    <row r="199" spans="2:3" x14ac:dyDescent="0.3">
      <c r="B199" s="36"/>
      <c r="C199" s="36"/>
    </row>
    <row r="200" spans="2:3" x14ac:dyDescent="0.3">
      <c r="B200" s="36"/>
      <c r="C200" s="36"/>
    </row>
    <row r="201" spans="2:3" x14ac:dyDescent="0.3">
      <c r="B201" s="36"/>
      <c r="C201" s="36"/>
    </row>
    <row r="202" spans="2:3" x14ac:dyDescent="0.3">
      <c r="B202" s="36"/>
      <c r="C202" s="36"/>
    </row>
    <row r="203" spans="2:3" x14ac:dyDescent="0.3">
      <c r="B203" s="36"/>
      <c r="C203" s="36"/>
    </row>
    <row r="204" spans="2:3" x14ac:dyDescent="0.3">
      <c r="B204" s="36"/>
      <c r="C204" s="36"/>
    </row>
    <row r="205" spans="2:3" x14ac:dyDescent="0.3">
      <c r="B205" s="36"/>
      <c r="C205" s="36"/>
    </row>
    <row r="206" spans="2:3" x14ac:dyDescent="0.3">
      <c r="B206" s="36"/>
      <c r="C206" s="36"/>
    </row>
    <row r="207" spans="2:3" x14ac:dyDescent="0.3">
      <c r="B207" s="36"/>
      <c r="C207" s="36"/>
    </row>
    <row r="208" spans="2:3" x14ac:dyDescent="0.3">
      <c r="B208" s="36"/>
      <c r="C208" s="36"/>
    </row>
    <row r="209" spans="2:3" x14ac:dyDescent="0.3">
      <c r="B209" s="36"/>
      <c r="C209" s="36"/>
    </row>
    <row r="210" spans="2:3" x14ac:dyDescent="0.3">
      <c r="B210" s="36"/>
      <c r="C210" s="36"/>
    </row>
    <row r="211" spans="2:3" x14ac:dyDescent="0.3">
      <c r="B211" s="36"/>
      <c r="C211" s="36"/>
    </row>
    <row r="212" spans="2:3" x14ac:dyDescent="0.3">
      <c r="B212" s="36"/>
      <c r="C212" s="36"/>
    </row>
    <row r="213" spans="2:3" x14ac:dyDescent="0.3">
      <c r="B213" s="36"/>
      <c r="C213" s="36"/>
    </row>
    <row r="214" spans="2:3" x14ac:dyDescent="0.3">
      <c r="B214" s="36"/>
      <c r="C214" s="36"/>
    </row>
    <row r="215" spans="2:3" x14ac:dyDescent="0.3">
      <c r="B215" s="36"/>
      <c r="C215" s="36"/>
    </row>
    <row r="216" spans="2:3" x14ac:dyDescent="0.3">
      <c r="B216" s="36"/>
      <c r="C216" s="36"/>
    </row>
    <row r="217" spans="2:3" x14ac:dyDescent="0.3">
      <c r="B217" s="36"/>
      <c r="C217" s="36"/>
    </row>
    <row r="218" spans="2:3" x14ac:dyDescent="0.3">
      <c r="B218" s="36"/>
      <c r="C218" s="36"/>
    </row>
    <row r="219" spans="2:3" x14ac:dyDescent="0.3">
      <c r="B219" s="36"/>
      <c r="C219" s="36"/>
    </row>
    <row r="220" spans="2:3" x14ac:dyDescent="0.3">
      <c r="B220" s="36"/>
      <c r="C220" s="36"/>
    </row>
    <row r="221" spans="2:3" x14ac:dyDescent="0.3">
      <c r="B221" s="36"/>
      <c r="C221" s="36"/>
    </row>
    <row r="222" spans="2:3" x14ac:dyDescent="0.3">
      <c r="B222" s="36"/>
      <c r="C222" s="36"/>
    </row>
    <row r="223" spans="2:3" x14ac:dyDescent="0.3">
      <c r="B223" s="36"/>
      <c r="C223" s="36"/>
    </row>
    <row r="224" spans="2:3" x14ac:dyDescent="0.3">
      <c r="B224" s="36"/>
      <c r="C224" s="36"/>
    </row>
    <row r="225" spans="2:3" x14ac:dyDescent="0.3">
      <c r="B225" s="36"/>
      <c r="C225" s="36"/>
    </row>
    <row r="226" spans="2:3" x14ac:dyDescent="0.3">
      <c r="B226" s="36"/>
      <c r="C226" s="36"/>
    </row>
    <row r="227" spans="2:3" x14ac:dyDescent="0.3">
      <c r="B227" s="36"/>
      <c r="C227" s="36"/>
    </row>
    <row r="228" spans="2:3" x14ac:dyDescent="0.3">
      <c r="B228" s="36"/>
      <c r="C228" s="36"/>
    </row>
    <row r="229" spans="2:3" x14ac:dyDescent="0.3">
      <c r="B229" s="36"/>
      <c r="C229" s="36"/>
    </row>
    <row r="230" spans="2:3" x14ac:dyDescent="0.3">
      <c r="B230" s="36"/>
      <c r="C230" s="36"/>
    </row>
    <row r="231" spans="2:3" x14ac:dyDescent="0.3">
      <c r="B231" s="36"/>
      <c r="C231" s="36"/>
    </row>
    <row r="232" spans="2:3" x14ac:dyDescent="0.3">
      <c r="B232" s="36"/>
      <c r="C232" s="36"/>
    </row>
    <row r="233" spans="2:3" x14ac:dyDescent="0.3">
      <c r="B233" s="36"/>
      <c r="C233" s="36"/>
    </row>
    <row r="234" spans="2:3" x14ac:dyDescent="0.3">
      <c r="B234" s="36"/>
      <c r="C234" s="36"/>
    </row>
    <row r="235" spans="2:3" x14ac:dyDescent="0.3">
      <c r="B235" s="36"/>
      <c r="C235" s="36"/>
    </row>
    <row r="236" spans="2:3" x14ac:dyDescent="0.3">
      <c r="B236" s="36"/>
      <c r="C236" s="36"/>
    </row>
    <row r="237" spans="2:3" x14ac:dyDescent="0.3">
      <c r="B237" s="36"/>
      <c r="C237" s="36"/>
    </row>
    <row r="238" spans="2:3" x14ac:dyDescent="0.3">
      <c r="B238" s="36"/>
      <c r="C238" s="36"/>
    </row>
    <row r="239" spans="2:3" x14ac:dyDescent="0.3">
      <c r="B239" s="36"/>
      <c r="C239" s="36"/>
    </row>
    <row r="240" spans="2:3" x14ac:dyDescent="0.3">
      <c r="B240" s="36"/>
      <c r="C240" s="36"/>
    </row>
    <row r="241" spans="2:3" x14ac:dyDescent="0.3">
      <c r="B241" s="36"/>
      <c r="C241" s="36"/>
    </row>
    <row r="242" spans="2:3" x14ac:dyDescent="0.3">
      <c r="B242" s="36"/>
      <c r="C242" s="36"/>
    </row>
    <row r="243" spans="2:3" x14ac:dyDescent="0.3">
      <c r="B243" s="36"/>
      <c r="C243" s="36"/>
    </row>
    <row r="244" spans="2:3" x14ac:dyDescent="0.3">
      <c r="B244" s="36"/>
      <c r="C244" s="36"/>
    </row>
    <row r="245" spans="2:3" x14ac:dyDescent="0.3">
      <c r="B245" s="36"/>
      <c r="C245" s="36"/>
    </row>
    <row r="246" spans="2:3" x14ac:dyDescent="0.3">
      <c r="B246" s="36"/>
      <c r="C246" s="36"/>
    </row>
    <row r="247" spans="2:3" x14ac:dyDescent="0.3">
      <c r="B247" s="36"/>
      <c r="C247" s="36"/>
    </row>
    <row r="248" spans="2:3" x14ac:dyDescent="0.3">
      <c r="B248" s="36"/>
      <c r="C248" s="36"/>
    </row>
    <row r="249" spans="2:3" x14ac:dyDescent="0.3">
      <c r="B249" s="36"/>
      <c r="C249" s="36"/>
    </row>
    <row r="250" spans="2:3" x14ac:dyDescent="0.3">
      <c r="B250" s="36"/>
      <c r="C250" s="36"/>
    </row>
    <row r="251" spans="2:3" x14ac:dyDescent="0.3">
      <c r="B251" s="36"/>
      <c r="C251" s="36"/>
    </row>
    <row r="252" spans="2:3" x14ac:dyDescent="0.3">
      <c r="B252" s="36"/>
      <c r="C252" s="36"/>
    </row>
    <row r="253" spans="2:3" x14ac:dyDescent="0.3">
      <c r="B253" s="36"/>
      <c r="C253" s="36"/>
    </row>
    <row r="254" spans="2:3" x14ac:dyDescent="0.3">
      <c r="B254" s="36"/>
      <c r="C254" s="36"/>
    </row>
    <row r="255" spans="2:3" x14ac:dyDescent="0.3">
      <c r="B255" s="36"/>
      <c r="C255" s="36"/>
    </row>
    <row r="256" spans="2:3" x14ac:dyDescent="0.3">
      <c r="B256" s="36"/>
      <c r="C256" s="36"/>
    </row>
    <row r="257" spans="2:3" x14ac:dyDescent="0.3">
      <c r="B257" s="36"/>
      <c r="C257" s="36"/>
    </row>
    <row r="258" spans="2:3" x14ac:dyDescent="0.3">
      <c r="B258" s="36"/>
      <c r="C258" s="36"/>
    </row>
    <row r="259" spans="2:3" x14ac:dyDescent="0.3">
      <c r="B259" s="36"/>
      <c r="C259" s="36"/>
    </row>
    <row r="260" spans="2:3" x14ac:dyDescent="0.3">
      <c r="B260" s="36"/>
      <c r="C260" s="36"/>
    </row>
    <row r="261" spans="2:3" x14ac:dyDescent="0.3">
      <c r="B261" s="36"/>
      <c r="C261" s="36"/>
    </row>
    <row r="262" spans="2:3" x14ac:dyDescent="0.3">
      <c r="B262" s="36"/>
      <c r="C262" s="36"/>
    </row>
    <row r="263" spans="2:3" x14ac:dyDescent="0.3">
      <c r="B263" s="36"/>
      <c r="C263" s="36"/>
    </row>
    <row r="264" spans="2:3" x14ac:dyDescent="0.3">
      <c r="B264" s="36"/>
      <c r="C264" s="36"/>
    </row>
    <row r="265" spans="2:3" x14ac:dyDescent="0.3">
      <c r="B265" s="36"/>
      <c r="C265" s="36"/>
    </row>
    <row r="266" spans="2:3" x14ac:dyDescent="0.3">
      <c r="B266" s="36"/>
      <c r="C266" s="36"/>
    </row>
    <row r="267" spans="2:3" x14ac:dyDescent="0.3">
      <c r="B267" s="36"/>
      <c r="C267" s="36"/>
    </row>
    <row r="268" spans="2:3" x14ac:dyDescent="0.3">
      <c r="B268" s="36"/>
      <c r="C268" s="36"/>
    </row>
    <row r="269" spans="2:3" x14ac:dyDescent="0.3">
      <c r="B269" s="36"/>
      <c r="C269" s="36"/>
    </row>
    <row r="270" spans="2:3" x14ac:dyDescent="0.3">
      <c r="B270" s="36"/>
      <c r="C270" s="36"/>
    </row>
    <row r="271" spans="2:3" x14ac:dyDescent="0.3">
      <c r="B271" s="36"/>
      <c r="C271" s="36"/>
    </row>
    <row r="272" spans="2:3" x14ac:dyDescent="0.3">
      <c r="B272" s="36"/>
      <c r="C272" s="36"/>
    </row>
    <row r="273" spans="2:3" x14ac:dyDescent="0.3">
      <c r="B273" s="36"/>
      <c r="C273" s="36"/>
    </row>
    <row r="274" spans="2:3" x14ac:dyDescent="0.3">
      <c r="B274" s="36"/>
      <c r="C274" s="36"/>
    </row>
    <row r="275" spans="2:3" x14ac:dyDescent="0.3">
      <c r="B275" s="36"/>
      <c r="C275" s="36"/>
    </row>
    <row r="276" spans="2:3" x14ac:dyDescent="0.3">
      <c r="B276" s="36"/>
      <c r="C276" s="36"/>
    </row>
    <row r="277" spans="2:3" x14ac:dyDescent="0.3">
      <c r="B277" s="36"/>
      <c r="C277" s="36"/>
    </row>
    <row r="278" spans="2:3" x14ac:dyDescent="0.3">
      <c r="B278" s="36"/>
      <c r="C278" s="36"/>
    </row>
    <row r="279" spans="2:3" x14ac:dyDescent="0.3">
      <c r="B279" s="36"/>
      <c r="C279" s="36"/>
    </row>
    <row r="280" spans="2:3" x14ac:dyDescent="0.3">
      <c r="B280" s="36"/>
      <c r="C280" s="36"/>
    </row>
    <row r="281" spans="2:3" x14ac:dyDescent="0.3">
      <c r="B281" s="36"/>
      <c r="C281" s="36"/>
    </row>
    <row r="282" spans="2:3" x14ac:dyDescent="0.3">
      <c r="B282" s="36"/>
      <c r="C282" s="36"/>
    </row>
    <row r="283" spans="2:3" x14ac:dyDescent="0.3">
      <c r="B283" s="36"/>
      <c r="C283" s="36"/>
    </row>
    <row r="284" spans="2:3" x14ac:dyDescent="0.3">
      <c r="B284" s="36"/>
      <c r="C284" s="36"/>
    </row>
    <row r="285" spans="2:3" x14ac:dyDescent="0.3">
      <c r="B285" s="36"/>
      <c r="C285" s="36"/>
    </row>
    <row r="286" spans="2:3" x14ac:dyDescent="0.3">
      <c r="B286" s="36"/>
      <c r="C286" s="36"/>
    </row>
    <row r="287" spans="2:3" x14ac:dyDescent="0.3">
      <c r="B287" s="36"/>
      <c r="C287" s="36"/>
    </row>
    <row r="288" spans="2:3" x14ac:dyDescent="0.3">
      <c r="B288" s="36"/>
      <c r="C288" s="36"/>
    </row>
    <row r="289" spans="2:3" x14ac:dyDescent="0.3">
      <c r="B289" s="36"/>
      <c r="C289" s="36"/>
    </row>
    <row r="290" spans="2:3" x14ac:dyDescent="0.3">
      <c r="B290" s="36"/>
      <c r="C290" s="36"/>
    </row>
    <row r="291" spans="2:3" x14ac:dyDescent="0.3">
      <c r="B291" s="36"/>
      <c r="C291" s="36"/>
    </row>
    <row r="292" spans="2:3" x14ac:dyDescent="0.3">
      <c r="B292" s="36"/>
      <c r="C292" s="36"/>
    </row>
    <row r="293" spans="2:3" x14ac:dyDescent="0.3">
      <c r="B293" s="36"/>
      <c r="C293" s="36"/>
    </row>
    <row r="294" spans="2:3" x14ac:dyDescent="0.3">
      <c r="B294" s="36"/>
      <c r="C294" s="36"/>
    </row>
    <row r="295" spans="2:3" x14ac:dyDescent="0.3">
      <c r="B295" s="36"/>
      <c r="C295" s="36"/>
    </row>
    <row r="296" spans="2:3" x14ac:dyDescent="0.3">
      <c r="B296" s="36"/>
      <c r="C296" s="36"/>
    </row>
    <row r="297" spans="2:3" x14ac:dyDescent="0.3">
      <c r="B297" s="36"/>
      <c r="C297" s="36"/>
    </row>
    <row r="298" spans="2:3" x14ac:dyDescent="0.3">
      <c r="B298" s="36"/>
      <c r="C298" s="36"/>
    </row>
    <row r="299" spans="2:3" x14ac:dyDescent="0.3">
      <c r="B299" s="36"/>
      <c r="C299" s="36"/>
    </row>
    <row r="300" spans="2:3" x14ac:dyDescent="0.3">
      <c r="B300" s="36"/>
      <c r="C300" s="36"/>
    </row>
    <row r="301" spans="2:3" x14ac:dyDescent="0.3">
      <c r="B301" s="36"/>
      <c r="C301" s="36"/>
    </row>
    <row r="302" spans="2:3" x14ac:dyDescent="0.3">
      <c r="B302" s="36"/>
      <c r="C302" s="36"/>
    </row>
    <row r="303" spans="2:3" x14ac:dyDescent="0.3">
      <c r="B303" s="36"/>
      <c r="C303" s="36"/>
    </row>
    <row r="304" spans="2:3" x14ac:dyDescent="0.3">
      <c r="B304" s="36"/>
      <c r="C304" s="36"/>
    </row>
    <row r="305" spans="2:3" x14ac:dyDescent="0.3">
      <c r="B305" s="36"/>
      <c r="C305" s="36"/>
    </row>
    <row r="306" spans="2:3" x14ac:dyDescent="0.3">
      <c r="B306" s="36"/>
      <c r="C306" s="36"/>
    </row>
    <row r="307" spans="2:3" x14ac:dyDescent="0.3">
      <c r="B307" s="36"/>
      <c r="C307" s="36"/>
    </row>
    <row r="308" spans="2:3" x14ac:dyDescent="0.3">
      <c r="B308" s="36"/>
      <c r="C308" s="36"/>
    </row>
    <row r="309" spans="2:3" x14ac:dyDescent="0.3">
      <c r="B309" s="36"/>
      <c r="C309" s="36"/>
    </row>
    <row r="310" spans="2:3" x14ac:dyDescent="0.3">
      <c r="B310" s="36"/>
      <c r="C310" s="36"/>
    </row>
    <row r="311" spans="2:3" x14ac:dyDescent="0.3">
      <c r="B311" s="36"/>
      <c r="C311" s="36"/>
    </row>
    <row r="312" spans="2:3" x14ac:dyDescent="0.3">
      <c r="B312" s="36"/>
      <c r="C312" s="36"/>
    </row>
    <row r="313" spans="2:3" x14ac:dyDescent="0.3">
      <c r="B313" s="36"/>
      <c r="C313" s="36"/>
    </row>
    <row r="314" spans="2:3" x14ac:dyDescent="0.3">
      <c r="B314" s="36"/>
      <c r="C314" s="36"/>
    </row>
    <row r="315" spans="2:3" x14ac:dyDescent="0.3">
      <c r="B315" s="36"/>
      <c r="C315" s="36"/>
    </row>
    <row r="316" spans="2:3" x14ac:dyDescent="0.3">
      <c r="B316" s="36"/>
      <c r="C316" s="36"/>
    </row>
    <row r="317" spans="2:3" x14ac:dyDescent="0.3">
      <c r="B317" s="36"/>
      <c r="C317" s="36"/>
    </row>
    <row r="318" spans="2:3" x14ac:dyDescent="0.3">
      <c r="B318" s="36"/>
      <c r="C318" s="36"/>
    </row>
    <row r="319" spans="2:3" x14ac:dyDescent="0.3">
      <c r="B319" s="36"/>
      <c r="C319" s="36"/>
    </row>
    <row r="320" spans="2:3" x14ac:dyDescent="0.3">
      <c r="B320" s="36"/>
      <c r="C320" s="36"/>
    </row>
    <row r="321" spans="2:3" x14ac:dyDescent="0.3">
      <c r="B321" s="36"/>
      <c r="C321" s="36"/>
    </row>
    <row r="322" spans="2:3" x14ac:dyDescent="0.3">
      <c r="B322" s="36"/>
      <c r="C322" s="36"/>
    </row>
    <row r="323" spans="2:3" x14ac:dyDescent="0.3">
      <c r="B323" s="36"/>
      <c r="C323" s="36"/>
    </row>
    <row r="324" spans="2:3" x14ac:dyDescent="0.3">
      <c r="B324" s="36"/>
      <c r="C324" s="36"/>
    </row>
    <row r="325" spans="2:3" x14ac:dyDescent="0.3">
      <c r="B325" s="36"/>
      <c r="C325" s="36"/>
    </row>
    <row r="326" spans="2:3" x14ac:dyDescent="0.3">
      <c r="B326" s="36"/>
      <c r="C326" s="36"/>
    </row>
    <row r="327" spans="2:3" x14ac:dyDescent="0.3">
      <c r="B327" s="36"/>
      <c r="C327" s="36"/>
    </row>
    <row r="328" spans="2:3" x14ac:dyDescent="0.3">
      <c r="B328" s="36"/>
      <c r="C328" s="36"/>
    </row>
    <row r="329" spans="2:3" x14ac:dyDescent="0.3">
      <c r="B329" s="36"/>
      <c r="C329" s="36"/>
    </row>
    <row r="330" spans="2:3" x14ac:dyDescent="0.3">
      <c r="B330" s="36"/>
      <c r="C330" s="36"/>
    </row>
    <row r="331" spans="2:3" x14ac:dyDescent="0.3">
      <c r="B331" s="36"/>
      <c r="C331" s="36"/>
    </row>
    <row r="332" spans="2:3" x14ac:dyDescent="0.3">
      <c r="B332" s="36"/>
      <c r="C332" s="36"/>
    </row>
    <row r="333" spans="2:3" x14ac:dyDescent="0.3">
      <c r="B333" s="36"/>
      <c r="C333" s="36"/>
    </row>
    <row r="334" spans="2:3" x14ac:dyDescent="0.3">
      <c r="B334" s="36"/>
      <c r="C334" s="36"/>
    </row>
    <row r="335" spans="2:3" x14ac:dyDescent="0.3">
      <c r="B335" s="36"/>
      <c r="C335" s="36"/>
    </row>
    <row r="336" spans="2:3" x14ac:dyDescent="0.3">
      <c r="B336" s="36"/>
      <c r="C336" s="36"/>
    </row>
    <row r="337" spans="2:3" x14ac:dyDescent="0.3">
      <c r="B337" s="36"/>
      <c r="C337" s="36"/>
    </row>
    <row r="338" spans="2:3" x14ac:dyDescent="0.3">
      <c r="B338" s="36"/>
      <c r="C338" s="36"/>
    </row>
    <row r="339" spans="2:3" x14ac:dyDescent="0.3">
      <c r="B339" s="36"/>
      <c r="C339" s="36"/>
    </row>
    <row r="340" spans="2:3" x14ac:dyDescent="0.3">
      <c r="B340" s="36"/>
      <c r="C340" s="36"/>
    </row>
    <row r="341" spans="2:3" x14ac:dyDescent="0.3">
      <c r="B341" s="36"/>
      <c r="C341" s="36"/>
    </row>
    <row r="342" spans="2:3" x14ac:dyDescent="0.3">
      <c r="B342" s="36"/>
      <c r="C342" s="36"/>
    </row>
    <row r="343" spans="2:3" x14ac:dyDescent="0.3">
      <c r="B343" s="36"/>
      <c r="C343" s="36"/>
    </row>
    <row r="344" spans="2:3" x14ac:dyDescent="0.3">
      <c r="B344" s="36"/>
      <c r="C344" s="36"/>
    </row>
    <row r="345" spans="2:3" x14ac:dyDescent="0.3">
      <c r="B345" s="36"/>
      <c r="C345" s="36"/>
    </row>
    <row r="346" spans="2:3" x14ac:dyDescent="0.3">
      <c r="B346" s="36"/>
      <c r="C346" s="36"/>
    </row>
    <row r="347" spans="2:3" x14ac:dyDescent="0.3">
      <c r="B347" s="36"/>
      <c r="C347" s="36"/>
    </row>
    <row r="348" spans="2:3" x14ac:dyDescent="0.3">
      <c r="B348" s="36"/>
      <c r="C348" s="36"/>
    </row>
    <row r="349" spans="2:3" x14ac:dyDescent="0.3">
      <c r="B349" s="36"/>
      <c r="C349" s="36"/>
    </row>
    <row r="350" spans="2:3" x14ac:dyDescent="0.3">
      <c r="B350" s="36"/>
      <c r="C350" s="36"/>
    </row>
    <row r="351" spans="2:3" x14ac:dyDescent="0.3">
      <c r="B351" s="36"/>
      <c r="C351" s="36"/>
    </row>
    <row r="352" spans="2:3" x14ac:dyDescent="0.3">
      <c r="B352" s="36"/>
      <c r="C352" s="36"/>
    </row>
    <row r="353" spans="2:3" x14ac:dyDescent="0.3">
      <c r="B353" s="36"/>
      <c r="C353" s="36"/>
    </row>
    <row r="354" spans="2:3" x14ac:dyDescent="0.3">
      <c r="B354" s="36"/>
      <c r="C354" s="36"/>
    </row>
    <row r="355" spans="2:3" x14ac:dyDescent="0.3">
      <c r="B355" s="36"/>
      <c r="C355" s="36"/>
    </row>
    <row r="356" spans="2:3" x14ac:dyDescent="0.3">
      <c r="B356" s="36"/>
      <c r="C356" s="36"/>
    </row>
    <row r="357" spans="2:3" x14ac:dyDescent="0.3">
      <c r="B357" s="36"/>
      <c r="C357" s="36"/>
    </row>
    <row r="358" spans="2:3" x14ac:dyDescent="0.3">
      <c r="B358" s="36"/>
      <c r="C358" s="36"/>
    </row>
    <row r="359" spans="2:3" x14ac:dyDescent="0.3">
      <c r="B359" s="36"/>
      <c r="C359" s="36"/>
    </row>
    <row r="360" spans="2:3" x14ac:dyDescent="0.3">
      <c r="B360" s="36"/>
      <c r="C360" s="36"/>
    </row>
    <row r="361" spans="2:3" x14ac:dyDescent="0.3">
      <c r="B361" s="36"/>
      <c r="C361" s="36"/>
    </row>
    <row r="362" spans="2:3" x14ac:dyDescent="0.3">
      <c r="B362" s="36"/>
      <c r="C362" s="36"/>
    </row>
    <row r="363" spans="2:3" x14ac:dyDescent="0.3">
      <c r="B363" s="36"/>
      <c r="C363" s="36"/>
    </row>
    <row r="364" spans="2:3" x14ac:dyDescent="0.3">
      <c r="B364" s="36"/>
      <c r="C364" s="36"/>
    </row>
    <row r="365" spans="2:3" x14ac:dyDescent="0.3">
      <c r="B365" s="36"/>
      <c r="C365" s="36"/>
    </row>
    <row r="366" spans="2:3" x14ac:dyDescent="0.3">
      <c r="B366" s="36"/>
      <c r="C366" s="36"/>
    </row>
    <row r="367" spans="2:3" x14ac:dyDescent="0.3">
      <c r="B367" s="36"/>
      <c r="C367" s="36"/>
    </row>
    <row r="368" spans="2:3" x14ac:dyDescent="0.3">
      <c r="B368" s="36"/>
      <c r="C368" s="36"/>
    </row>
    <row r="369" spans="2:3" x14ac:dyDescent="0.3">
      <c r="B369" s="36"/>
      <c r="C369" s="36"/>
    </row>
    <row r="370" spans="2:3" x14ac:dyDescent="0.3">
      <c r="B370" s="36"/>
      <c r="C370" s="36"/>
    </row>
    <row r="371" spans="2:3" x14ac:dyDescent="0.3">
      <c r="B371" s="36"/>
      <c r="C371" s="36"/>
    </row>
    <row r="372" spans="2:3" x14ac:dyDescent="0.3">
      <c r="B372" s="36"/>
      <c r="C372" s="36"/>
    </row>
    <row r="373" spans="2:3" x14ac:dyDescent="0.3">
      <c r="B373" s="36"/>
      <c r="C373" s="36"/>
    </row>
    <row r="374" spans="2:3" x14ac:dyDescent="0.3">
      <c r="B374" s="36"/>
      <c r="C374" s="36"/>
    </row>
    <row r="375" spans="2:3" x14ac:dyDescent="0.3">
      <c r="B375" s="36"/>
      <c r="C375" s="36"/>
    </row>
    <row r="376" spans="2:3" x14ac:dyDescent="0.3">
      <c r="B376" s="36"/>
      <c r="C376" s="36"/>
    </row>
    <row r="377" spans="2:3" x14ac:dyDescent="0.3">
      <c r="B377" s="36"/>
      <c r="C377" s="36"/>
    </row>
    <row r="378" spans="2:3" x14ac:dyDescent="0.3">
      <c r="B378" s="36"/>
      <c r="C378" s="36"/>
    </row>
    <row r="379" spans="2:3" x14ac:dyDescent="0.3">
      <c r="B379" s="36"/>
      <c r="C379" s="36"/>
    </row>
    <row r="380" spans="2:3" x14ac:dyDescent="0.3">
      <c r="B380" s="36"/>
      <c r="C380" s="36"/>
    </row>
    <row r="381" spans="2:3" x14ac:dyDescent="0.3">
      <c r="B381" s="36"/>
      <c r="C381" s="36"/>
    </row>
    <row r="382" spans="2:3" x14ac:dyDescent="0.3">
      <c r="B382" s="36"/>
      <c r="C382" s="36"/>
    </row>
    <row r="383" spans="2:3" x14ac:dyDescent="0.3">
      <c r="B383" s="36"/>
      <c r="C383" s="36"/>
    </row>
    <row r="384" spans="2:3" x14ac:dyDescent="0.3">
      <c r="B384" s="36"/>
      <c r="C384" s="36"/>
    </row>
    <row r="385" spans="2:3" x14ac:dyDescent="0.3">
      <c r="B385" s="36"/>
      <c r="C385" s="36"/>
    </row>
    <row r="386" spans="2:3" x14ac:dyDescent="0.3">
      <c r="B386" s="36"/>
      <c r="C386" s="36"/>
    </row>
    <row r="387" spans="2:3" x14ac:dyDescent="0.3">
      <c r="B387" s="36"/>
      <c r="C387" s="36"/>
    </row>
    <row r="388" spans="2:3" x14ac:dyDescent="0.3">
      <c r="B388" s="36"/>
      <c r="C388" s="36"/>
    </row>
    <row r="389" spans="2:3" x14ac:dyDescent="0.3">
      <c r="B389" s="36"/>
      <c r="C389" s="36"/>
    </row>
    <row r="390" spans="2:3" x14ac:dyDescent="0.3">
      <c r="B390" s="36"/>
      <c r="C390" s="36"/>
    </row>
    <row r="391" spans="2:3" x14ac:dyDescent="0.3">
      <c r="B391" s="36"/>
      <c r="C391" s="36"/>
    </row>
    <row r="392" spans="2:3" x14ac:dyDescent="0.3">
      <c r="B392" s="36"/>
      <c r="C392" s="36"/>
    </row>
    <row r="393" spans="2:3" x14ac:dyDescent="0.3">
      <c r="B393" s="36"/>
      <c r="C393" s="36"/>
    </row>
    <row r="394" spans="2:3" x14ac:dyDescent="0.3">
      <c r="B394" s="36"/>
      <c r="C394" s="36"/>
    </row>
    <row r="395" spans="2:3" x14ac:dyDescent="0.3">
      <c r="B395" s="36"/>
      <c r="C395" s="36"/>
    </row>
    <row r="396" spans="2:3" x14ac:dyDescent="0.3">
      <c r="B396" s="36"/>
      <c r="C396" s="36"/>
    </row>
    <row r="397" spans="2:3" x14ac:dyDescent="0.3">
      <c r="B397" s="36"/>
      <c r="C397" s="36"/>
    </row>
    <row r="398" spans="2:3" x14ac:dyDescent="0.3">
      <c r="B398" s="36"/>
      <c r="C398" s="36"/>
    </row>
    <row r="399" spans="2:3" x14ac:dyDescent="0.3">
      <c r="B399" s="36"/>
      <c r="C399" s="36"/>
    </row>
    <row r="400" spans="2:3" x14ac:dyDescent="0.3">
      <c r="B400" s="36"/>
      <c r="C400" s="36"/>
    </row>
    <row r="401" spans="2:3" x14ac:dyDescent="0.3">
      <c r="B401" s="36"/>
      <c r="C401" s="36"/>
    </row>
    <row r="402" spans="2:3" x14ac:dyDescent="0.3">
      <c r="B402" s="36"/>
      <c r="C402" s="36"/>
    </row>
    <row r="403" spans="2:3" x14ac:dyDescent="0.3">
      <c r="B403" s="36"/>
      <c r="C403" s="36"/>
    </row>
    <row r="404" spans="2:3" x14ac:dyDescent="0.3">
      <c r="B404" s="36"/>
      <c r="C404" s="36"/>
    </row>
    <row r="405" spans="2:3" x14ac:dyDescent="0.3">
      <c r="B405" s="36"/>
      <c r="C405" s="36"/>
    </row>
    <row r="406" spans="2:3" x14ac:dyDescent="0.3">
      <c r="B406" s="36"/>
      <c r="C406" s="36"/>
    </row>
    <row r="407" spans="2:3" x14ac:dyDescent="0.3">
      <c r="B407" s="36"/>
      <c r="C407" s="36"/>
    </row>
    <row r="408" spans="2:3" x14ac:dyDescent="0.3">
      <c r="B408" s="36"/>
      <c r="C408" s="36"/>
    </row>
    <row r="409" spans="2:3" x14ac:dyDescent="0.3">
      <c r="B409" s="36"/>
      <c r="C409" s="36"/>
    </row>
    <row r="410" spans="2:3" x14ac:dyDescent="0.3">
      <c r="B410" s="36"/>
      <c r="C410" s="36"/>
    </row>
    <row r="411" spans="2:3" x14ac:dyDescent="0.3">
      <c r="B411" s="36"/>
      <c r="C411" s="36"/>
    </row>
    <row r="412" spans="2:3" x14ac:dyDescent="0.3">
      <c r="B412" s="36"/>
      <c r="C412" s="36"/>
    </row>
    <row r="413" spans="2:3" x14ac:dyDescent="0.3">
      <c r="B413" s="36"/>
      <c r="C413" s="36"/>
    </row>
    <row r="414" spans="2:3" x14ac:dyDescent="0.3">
      <c r="B414" s="36"/>
      <c r="C414" s="36"/>
    </row>
    <row r="415" spans="2:3" x14ac:dyDescent="0.3">
      <c r="B415" s="36"/>
      <c r="C415" s="36"/>
    </row>
    <row r="416" spans="2:3" x14ac:dyDescent="0.3">
      <c r="B416" s="36"/>
      <c r="C416" s="36"/>
    </row>
    <row r="417" spans="2:3" x14ac:dyDescent="0.3">
      <c r="B417" s="36"/>
      <c r="C417" s="36"/>
    </row>
    <row r="418" spans="2:3" x14ac:dyDescent="0.3">
      <c r="B418" s="36"/>
      <c r="C418" s="36"/>
    </row>
    <row r="419" spans="2:3" x14ac:dyDescent="0.3">
      <c r="B419" s="36"/>
      <c r="C419" s="36"/>
    </row>
    <row r="420" spans="2:3" x14ac:dyDescent="0.3">
      <c r="B420" s="36"/>
      <c r="C420" s="36"/>
    </row>
    <row r="421" spans="2:3" x14ac:dyDescent="0.3">
      <c r="B421" s="36"/>
      <c r="C421" s="36"/>
    </row>
    <row r="422" spans="2:3" x14ac:dyDescent="0.3">
      <c r="B422" s="36"/>
      <c r="C422" s="36"/>
    </row>
    <row r="423" spans="2:3" x14ac:dyDescent="0.3">
      <c r="B423" s="36"/>
      <c r="C423" s="36"/>
    </row>
    <row r="424" spans="2:3" x14ac:dyDescent="0.3">
      <c r="B424" s="36"/>
      <c r="C424" s="36"/>
    </row>
    <row r="425" spans="2:3" x14ac:dyDescent="0.3">
      <c r="B425" s="36"/>
      <c r="C425" s="36"/>
    </row>
    <row r="426" spans="2:3" x14ac:dyDescent="0.3">
      <c r="B426" s="36"/>
      <c r="C426" s="36"/>
    </row>
    <row r="427" spans="2:3" x14ac:dyDescent="0.3">
      <c r="B427" s="36"/>
      <c r="C427" s="36"/>
    </row>
    <row r="428" spans="2:3" x14ac:dyDescent="0.3">
      <c r="B428" s="36"/>
      <c r="C428" s="36"/>
    </row>
    <row r="429" spans="2:3" x14ac:dyDescent="0.3">
      <c r="B429" s="36"/>
      <c r="C429" s="36"/>
    </row>
  </sheetData>
  <phoneticPr fontId="5" type="noConversion"/>
  <conditionalFormatting sqref="J6:J13">
    <cfRule type="cellIs" dxfId="26" priority="48" operator="lessThan">
      <formula>$J$21</formula>
    </cfRule>
    <cfRule type="cellIs" dxfId="25" priority="49" operator="greaterThan">
      <formula>$J$20</formula>
    </cfRule>
    <cfRule type="cellIs" dxfId="24" priority="50" operator="between">
      <formula>$J$20</formula>
      <formula>$J$21</formula>
    </cfRule>
  </conditionalFormatting>
  <conditionalFormatting sqref="M6:M13">
    <cfRule type="cellIs" dxfId="23" priority="1" operator="greaterThan">
      <formula>3</formula>
    </cfRule>
    <cfRule type="cellIs" dxfId="22" priority="2" operator="lessThan">
      <formula>3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256E3-9070-45FF-AC53-148748ECB226}">
  <dimension ref="B1:AA45"/>
  <sheetViews>
    <sheetView workbookViewId="0">
      <selection activeCell="J16" sqref="J16:J17"/>
    </sheetView>
  </sheetViews>
  <sheetFormatPr defaultRowHeight="14.4" x14ac:dyDescent="0.3"/>
  <cols>
    <col min="2" max="2" width="20.33203125" bestFit="1" customWidth="1"/>
    <col min="4" max="4" width="13.44140625" bestFit="1" customWidth="1"/>
    <col min="5" max="6" width="12.109375" bestFit="1" customWidth="1"/>
    <col min="7" max="7" width="14.88671875" bestFit="1" customWidth="1"/>
    <col min="8" max="8" width="11.109375" bestFit="1" customWidth="1"/>
    <col min="9" max="9" width="14.88671875" bestFit="1" customWidth="1"/>
    <col min="10" max="11" width="11.77734375" bestFit="1" customWidth="1"/>
    <col min="12" max="12" width="13.44140625" bestFit="1" customWidth="1"/>
    <col min="18" max="18" width="20.33203125" bestFit="1" customWidth="1"/>
    <col min="20" max="20" width="10.6640625" bestFit="1" customWidth="1"/>
    <col min="21" max="21" width="10.5546875" bestFit="1" customWidth="1"/>
    <col min="23" max="23" width="13.21875" bestFit="1" customWidth="1"/>
    <col min="24" max="24" width="13.77734375" bestFit="1" customWidth="1"/>
  </cols>
  <sheetData>
    <row r="1" spans="2:27" ht="15" thickBot="1" x14ac:dyDescent="0.35"/>
    <row r="2" spans="2:27" ht="15" thickBot="1" x14ac:dyDescent="0.35">
      <c r="B2" s="1" t="s">
        <v>25</v>
      </c>
    </row>
    <row r="4" spans="2:27" ht="15" thickBot="1" x14ac:dyDescent="0.35"/>
    <row r="5" spans="2:27" ht="16.2" thickBot="1" x14ac:dyDescent="0.35">
      <c r="B5" s="13" t="s">
        <v>0</v>
      </c>
      <c r="C5" s="14" t="s">
        <v>1</v>
      </c>
      <c r="D5" s="14" t="s">
        <v>16</v>
      </c>
      <c r="E5" s="14" t="s">
        <v>17</v>
      </c>
      <c r="F5" s="42" t="s">
        <v>18</v>
      </c>
      <c r="G5" s="43" t="s">
        <v>19</v>
      </c>
      <c r="H5" s="43" t="s">
        <v>20</v>
      </c>
      <c r="I5" s="43" t="s">
        <v>21</v>
      </c>
      <c r="J5" s="43" t="s">
        <v>22</v>
      </c>
      <c r="K5" s="44" t="s">
        <v>23</v>
      </c>
      <c r="L5" s="45" t="s">
        <v>24</v>
      </c>
      <c r="M5" s="43" t="s">
        <v>33</v>
      </c>
      <c r="N5" s="15" t="s">
        <v>7</v>
      </c>
      <c r="S5" s="16"/>
      <c r="T5" s="16"/>
      <c r="U5" s="16"/>
      <c r="V5" s="16"/>
      <c r="W5" s="16"/>
      <c r="X5" s="16"/>
      <c r="Y5" s="16"/>
      <c r="Z5" s="16"/>
      <c r="AA5" s="16"/>
    </row>
    <row r="6" spans="2:27" x14ac:dyDescent="0.3">
      <c r="B6" s="53" t="s">
        <v>26</v>
      </c>
      <c r="C6" s="54" t="s">
        <v>2</v>
      </c>
      <c r="D6" s="57">
        <v>5132</v>
      </c>
      <c r="E6" s="57">
        <v>5848</v>
      </c>
      <c r="F6" s="57">
        <v>7042</v>
      </c>
      <c r="G6" s="57">
        <v>7213</v>
      </c>
      <c r="H6" s="57">
        <v>7959</v>
      </c>
      <c r="I6" s="57">
        <v>8945</v>
      </c>
      <c r="J6" s="58">
        <v>9990</v>
      </c>
      <c r="K6" s="57">
        <v>11388</v>
      </c>
      <c r="L6" s="57">
        <v>4725</v>
      </c>
      <c r="M6" s="57">
        <f>ABS(D6-L6)/D6*100</f>
        <v>7.930631332813717</v>
      </c>
      <c r="N6" s="59">
        <v>2.508102365452447</v>
      </c>
      <c r="S6" s="16"/>
      <c r="T6" s="17"/>
      <c r="U6" s="18"/>
      <c r="V6" s="19"/>
      <c r="W6" s="19"/>
      <c r="X6" s="19"/>
      <c r="Y6" s="19"/>
      <c r="Z6" s="20"/>
      <c r="AA6" s="12"/>
    </row>
    <row r="7" spans="2:27" x14ac:dyDescent="0.3">
      <c r="B7" s="2" t="s">
        <v>27</v>
      </c>
      <c r="C7" s="3" t="s">
        <v>2</v>
      </c>
      <c r="D7" s="60">
        <v>4400</v>
      </c>
      <c r="E7" s="60">
        <v>4804</v>
      </c>
      <c r="F7" s="60">
        <v>5999</v>
      </c>
      <c r="G7" s="60">
        <v>6313</v>
      </c>
      <c r="H7" s="60">
        <v>6983</v>
      </c>
      <c r="I7" s="60">
        <v>7992</v>
      </c>
      <c r="J7" s="61">
        <v>8740</v>
      </c>
      <c r="K7" s="60">
        <v>9892</v>
      </c>
      <c r="L7" s="60">
        <v>4014</v>
      </c>
      <c r="M7" s="60">
        <f t="shared" ref="M7:M13" si="0">ABS(D7-L7)/D7*100</f>
        <v>8.7727272727272716</v>
      </c>
      <c r="N7" s="62">
        <v>2.7942105880040091</v>
      </c>
      <c r="S7" s="16"/>
      <c r="T7" s="17"/>
      <c r="U7" s="18"/>
      <c r="V7" s="19"/>
      <c r="W7" s="19"/>
      <c r="X7" s="19"/>
      <c r="Y7" s="19"/>
      <c r="Z7" s="20"/>
      <c r="AA7" s="12"/>
    </row>
    <row r="8" spans="2:27" x14ac:dyDescent="0.3">
      <c r="B8" s="2" t="s">
        <v>38</v>
      </c>
      <c r="C8" s="3" t="s">
        <v>2</v>
      </c>
      <c r="D8" s="60">
        <v>2723</v>
      </c>
      <c r="E8" s="60">
        <v>3288</v>
      </c>
      <c r="F8" s="60">
        <v>4150</v>
      </c>
      <c r="G8" s="60">
        <v>4571</v>
      </c>
      <c r="H8" s="60">
        <v>5141</v>
      </c>
      <c r="I8" s="60">
        <v>6128</v>
      </c>
      <c r="J8" s="61">
        <v>6985</v>
      </c>
      <c r="K8" s="60">
        <v>8199</v>
      </c>
      <c r="L8" s="60">
        <v>2458</v>
      </c>
      <c r="M8" s="60">
        <f t="shared" si="0"/>
        <v>9.7319133308850532</v>
      </c>
      <c r="N8" s="62"/>
      <c r="S8" s="16"/>
      <c r="T8" s="17"/>
      <c r="U8" s="18"/>
      <c r="V8" s="19"/>
      <c r="W8" s="19"/>
      <c r="X8" s="19"/>
      <c r="Y8" s="19"/>
      <c r="Z8" s="20"/>
      <c r="AA8" s="12"/>
    </row>
    <row r="9" spans="2:27" x14ac:dyDescent="0.3">
      <c r="B9" s="2" t="s">
        <v>39</v>
      </c>
      <c r="C9" s="3" t="s">
        <v>2</v>
      </c>
      <c r="D9" s="60">
        <v>3028</v>
      </c>
      <c r="E9" s="60">
        <v>3420</v>
      </c>
      <c r="F9" s="60">
        <v>3586</v>
      </c>
      <c r="G9" s="60">
        <v>4421</v>
      </c>
      <c r="H9" s="60">
        <v>5122</v>
      </c>
      <c r="I9" s="60">
        <v>6159</v>
      </c>
      <c r="J9" s="60">
        <v>7125</v>
      </c>
      <c r="K9" s="60">
        <v>8439</v>
      </c>
      <c r="L9" s="60">
        <v>2824</v>
      </c>
      <c r="M9" s="60">
        <f t="shared" si="0"/>
        <v>6.7371202113606339</v>
      </c>
      <c r="N9" s="62">
        <v>2.9338047775182008</v>
      </c>
      <c r="S9" s="16"/>
      <c r="T9" s="17"/>
      <c r="U9" s="18"/>
      <c r="V9" s="19"/>
      <c r="W9" s="19"/>
      <c r="X9" s="19"/>
      <c r="Y9" s="19"/>
      <c r="Z9" s="20"/>
      <c r="AA9" s="12"/>
    </row>
    <row r="10" spans="2:27" x14ac:dyDescent="0.3">
      <c r="B10" s="2" t="s">
        <v>52</v>
      </c>
      <c r="C10" s="3" t="s">
        <v>2</v>
      </c>
      <c r="D10" s="60">
        <v>3268</v>
      </c>
      <c r="E10" s="60">
        <v>3913</v>
      </c>
      <c r="F10" s="60">
        <v>4456</v>
      </c>
      <c r="G10" s="60">
        <v>5348</v>
      </c>
      <c r="H10" s="60">
        <v>5978</v>
      </c>
      <c r="I10" s="60">
        <v>7143</v>
      </c>
      <c r="J10" s="61">
        <v>7809</v>
      </c>
      <c r="K10" s="60">
        <v>8897</v>
      </c>
      <c r="L10" s="60">
        <v>3387</v>
      </c>
      <c r="M10" s="60">
        <f t="shared" si="0"/>
        <v>3.6413708690330475</v>
      </c>
      <c r="N10" s="65"/>
      <c r="S10" s="16"/>
      <c r="T10" s="17"/>
      <c r="U10" s="18"/>
      <c r="V10" s="19"/>
      <c r="W10" s="19"/>
      <c r="X10" s="19"/>
      <c r="Y10" s="19"/>
      <c r="Z10" s="20"/>
      <c r="AA10" s="12"/>
    </row>
    <row r="11" spans="2:27" x14ac:dyDescent="0.3">
      <c r="B11" s="2" t="s">
        <v>53</v>
      </c>
      <c r="C11" s="3" t="s">
        <v>2</v>
      </c>
      <c r="D11" s="60">
        <v>5946</v>
      </c>
      <c r="E11" s="60">
        <v>6254</v>
      </c>
      <c r="F11" s="60">
        <v>6981</v>
      </c>
      <c r="G11" s="60">
        <v>7763</v>
      </c>
      <c r="H11" s="60">
        <v>8705</v>
      </c>
      <c r="I11" s="60">
        <v>9732</v>
      </c>
      <c r="J11" s="61">
        <v>10673</v>
      </c>
      <c r="K11" s="60">
        <v>11565</v>
      </c>
      <c r="L11" s="60">
        <v>5510</v>
      </c>
      <c r="M11" s="60">
        <f t="shared" si="0"/>
        <v>7.3326606121762534</v>
      </c>
      <c r="N11" s="65"/>
      <c r="S11" s="16"/>
      <c r="T11" s="17"/>
      <c r="U11" s="18"/>
      <c r="V11" s="19"/>
      <c r="W11" s="19"/>
      <c r="X11" s="19"/>
      <c r="Y11" s="19"/>
      <c r="Z11" s="20"/>
      <c r="AA11" s="12"/>
    </row>
    <row r="12" spans="2:27" x14ac:dyDescent="0.3">
      <c r="B12" s="2" t="s">
        <v>54</v>
      </c>
      <c r="C12" s="3" t="s">
        <v>2</v>
      </c>
      <c r="D12" s="60">
        <v>4285</v>
      </c>
      <c r="E12" s="60">
        <v>4766</v>
      </c>
      <c r="F12" s="60">
        <v>5509</v>
      </c>
      <c r="G12" s="60">
        <v>6035</v>
      </c>
      <c r="H12" s="60">
        <v>6611</v>
      </c>
      <c r="I12" s="60">
        <v>7927</v>
      </c>
      <c r="J12" s="61">
        <v>8425</v>
      </c>
      <c r="K12" s="60">
        <v>9829</v>
      </c>
      <c r="L12" s="60">
        <v>4136</v>
      </c>
      <c r="M12" s="60">
        <f t="shared" si="0"/>
        <v>3.4772462077012838</v>
      </c>
      <c r="N12" s="65"/>
      <c r="S12" s="16"/>
      <c r="T12" s="17"/>
      <c r="U12" s="18"/>
      <c r="V12" s="19"/>
      <c r="W12" s="19"/>
      <c r="X12" s="19"/>
      <c r="Y12" s="19"/>
      <c r="Z12" s="20"/>
      <c r="AA12" s="12"/>
    </row>
    <row r="13" spans="2:27" ht="15" thickBot="1" x14ac:dyDescent="0.35">
      <c r="B13" s="5" t="s">
        <v>49</v>
      </c>
      <c r="C13" s="6" t="s">
        <v>2</v>
      </c>
      <c r="D13" s="63">
        <v>3650</v>
      </c>
      <c r="E13" s="63">
        <v>4074</v>
      </c>
      <c r="F13" s="63">
        <v>4197</v>
      </c>
      <c r="G13" s="63">
        <v>4801</v>
      </c>
      <c r="H13" s="63">
        <v>5618</v>
      </c>
      <c r="I13" s="63">
        <v>6629</v>
      </c>
      <c r="J13" s="63">
        <v>7490</v>
      </c>
      <c r="K13" s="63">
        <v>9098</v>
      </c>
      <c r="L13" s="63">
        <v>3352</v>
      </c>
      <c r="M13" s="63">
        <f t="shared" si="0"/>
        <v>8.1643835616438363</v>
      </c>
      <c r="N13" s="64"/>
      <c r="S13" s="16"/>
      <c r="T13" s="17"/>
      <c r="U13" s="18"/>
      <c r="V13" s="19"/>
      <c r="W13" s="19"/>
      <c r="X13" s="19"/>
      <c r="Y13" s="19"/>
      <c r="Z13" s="20"/>
      <c r="AA13" s="12"/>
    </row>
    <row r="14" spans="2:27" x14ac:dyDescent="0.3">
      <c r="B14" s="30"/>
      <c r="C14" s="31"/>
      <c r="D14" s="32"/>
      <c r="E14" s="33"/>
      <c r="F14" s="33"/>
      <c r="G14" s="33"/>
      <c r="H14" s="33"/>
      <c r="S14" s="16"/>
      <c r="T14" s="17"/>
      <c r="U14" s="18"/>
      <c r="V14" s="19"/>
      <c r="W14" s="19"/>
      <c r="X14" s="19"/>
      <c r="Y14" s="19"/>
      <c r="Z14" s="20"/>
      <c r="AA14" s="12"/>
    </row>
    <row r="15" spans="2:27" ht="15" thickBot="1" x14ac:dyDescent="0.35">
      <c r="B15" s="30"/>
      <c r="C15" s="31"/>
      <c r="D15" s="32"/>
      <c r="E15" s="33"/>
      <c r="F15" s="33"/>
      <c r="G15" s="33"/>
      <c r="H15" s="33"/>
      <c r="S15" s="16"/>
      <c r="T15" s="17"/>
      <c r="U15" s="18"/>
      <c r="V15" s="19"/>
      <c r="W15" s="19"/>
      <c r="X15" s="19"/>
      <c r="Y15" s="19"/>
      <c r="Z15" s="20"/>
      <c r="AA15" s="12"/>
    </row>
    <row r="16" spans="2:27" x14ac:dyDescent="0.3">
      <c r="B16" s="30"/>
      <c r="C16" s="31"/>
      <c r="D16" s="32"/>
      <c r="E16" s="33"/>
      <c r="F16" s="33"/>
      <c r="G16" s="33"/>
      <c r="H16" s="33"/>
      <c r="I16" s="26" t="s">
        <v>3</v>
      </c>
      <c r="J16" s="8">
        <f>AVERAGE(J6:J13)</f>
        <v>8404.625</v>
      </c>
      <c r="S16" s="16"/>
      <c r="T16" s="17"/>
      <c r="U16" s="18"/>
      <c r="V16" s="19"/>
      <c r="W16" s="19"/>
      <c r="X16" s="19"/>
      <c r="Y16" s="19"/>
      <c r="Z16" s="20"/>
      <c r="AA16" s="12"/>
    </row>
    <row r="17" spans="2:27" x14ac:dyDescent="0.3">
      <c r="B17" s="30"/>
      <c r="C17" s="31"/>
      <c r="D17" s="32"/>
      <c r="E17" s="33"/>
      <c r="F17" s="33"/>
      <c r="G17" s="33"/>
      <c r="H17" s="33"/>
      <c r="I17" s="27" t="s">
        <v>5</v>
      </c>
      <c r="J17" s="25">
        <f>STDEV(J6:J13)</f>
        <v>1342.4877692978382</v>
      </c>
      <c r="S17" s="16"/>
      <c r="T17" s="17"/>
      <c r="U17" s="18"/>
      <c r="V17" s="19"/>
      <c r="W17" s="19"/>
      <c r="X17" s="19"/>
      <c r="Y17" s="19"/>
      <c r="Z17" s="20"/>
      <c r="AA17" s="12"/>
    </row>
    <row r="18" spans="2:27" x14ac:dyDescent="0.3">
      <c r="B18" s="30"/>
      <c r="C18" s="31"/>
      <c r="D18" s="32"/>
      <c r="E18" s="33"/>
      <c r="F18" s="33"/>
      <c r="G18" s="33"/>
      <c r="H18" s="33"/>
      <c r="I18" s="28" t="s">
        <v>8</v>
      </c>
      <c r="J18" s="25">
        <f>QUARTILE(J6:J13,1)</f>
        <v>7398.75</v>
      </c>
      <c r="S18" s="16"/>
      <c r="T18" s="17"/>
      <c r="U18" s="18"/>
      <c r="V18" s="19"/>
      <c r="W18" s="19"/>
      <c r="X18" s="19"/>
      <c r="Y18" s="19"/>
      <c r="Z18" s="20"/>
      <c r="AA18" s="12"/>
    </row>
    <row r="19" spans="2:27" x14ac:dyDescent="0.3">
      <c r="B19" s="30"/>
      <c r="C19" s="31"/>
      <c r="D19" s="32"/>
      <c r="E19" s="33"/>
      <c r="F19" s="33"/>
      <c r="G19" s="33"/>
      <c r="H19" s="33"/>
      <c r="I19" s="28" t="s">
        <v>12</v>
      </c>
      <c r="J19" s="25">
        <f>QUARTILE(J6:J13,3)</f>
        <v>9052.5</v>
      </c>
      <c r="S19" s="16"/>
      <c r="T19" s="17"/>
      <c r="U19" s="18"/>
      <c r="V19" s="19"/>
      <c r="W19" s="19"/>
      <c r="X19" s="19"/>
      <c r="Y19" s="19"/>
      <c r="Z19" s="20"/>
      <c r="AA19" s="12"/>
    </row>
    <row r="20" spans="2:27" x14ac:dyDescent="0.3">
      <c r="B20" s="30"/>
      <c r="C20" s="31"/>
      <c r="D20" s="32"/>
      <c r="E20" s="33"/>
      <c r="F20" s="33"/>
      <c r="G20" s="33"/>
      <c r="H20" s="33"/>
      <c r="I20" s="28" t="s">
        <v>9</v>
      </c>
      <c r="J20" s="25">
        <f>J19-J18</f>
        <v>1653.75</v>
      </c>
      <c r="S20" s="16"/>
      <c r="T20" s="17"/>
      <c r="U20" s="18"/>
      <c r="V20" s="19"/>
      <c r="W20" s="19"/>
      <c r="X20" s="19"/>
      <c r="Y20" s="19"/>
      <c r="Z20" s="20"/>
      <c r="AA20" s="12"/>
    </row>
    <row r="21" spans="2:27" x14ac:dyDescent="0.3">
      <c r="B21" s="30"/>
      <c r="C21" s="31"/>
      <c r="D21" s="32"/>
      <c r="E21" s="33"/>
      <c r="F21" s="33"/>
      <c r="G21" s="33"/>
      <c r="H21" s="33"/>
      <c r="I21" s="28" t="s">
        <v>10</v>
      </c>
      <c r="J21" s="25">
        <f>J19+J20*1.5</f>
        <v>11533.125</v>
      </c>
      <c r="S21" s="16"/>
      <c r="T21" s="17"/>
      <c r="U21" s="18"/>
      <c r="V21" s="19"/>
      <c r="W21" s="19"/>
      <c r="X21" s="19"/>
      <c r="Y21" s="19"/>
    </row>
    <row r="22" spans="2:27" ht="15" thickBot="1" x14ac:dyDescent="0.35">
      <c r="B22" s="30"/>
      <c r="C22" s="31"/>
      <c r="D22" s="32"/>
      <c r="E22" s="33"/>
      <c r="F22" s="33"/>
      <c r="G22" s="33"/>
      <c r="H22" s="33"/>
      <c r="I22" s="29" t="s">
        <v>11</v>
      </c>
      <c r="J22" s="9">
        <f>J18-J20*1.5</f>
        <v>4918.125</v>
      </c>
      <c r="S22" s="16"/>
      <c r="T22" s="17"/>
      <c r="U22" s="18"/>
      <c r="V22" s="19"/>
      <c r="W22" s="19"/>
      <c r="X22" s="21"/>
      <c r="Y22" s="19"/>
    </row>
    <row r="23" spans="2:27" x14ac:dyDescent="0.3">
      <c r="S23" s="16"/>
      <c r="T23" s="17"/>
      <c r="U23" s="18"/>
      <c r="V23" s="19"/>
      <c r="W23" s="19"/>
      <c r="X23" s="21"/>
      <c r="Y23" s="19"/>
    </row>
    <row r="27" spans="2:27" x14ac:dyDescent="0.3">
      <c r="B27" s="16"/>
      <c r="C27" s="16"/>
      <c r="D27" s="16"/>
      <c r="E27" s="16"/>
      <c r="F27" s="16"/>
      <c r="I27" s="16"/>
      <c r="J27" s="16"/>
      <c r="S27" s="16"/>
      <c r="T27" s="16"/>
      <c r="U27" s="16"/>
      <c r="V27" s="16"/>
      <c r="W27" s="16"/>
      <c r="X27" s="16"/>
      <c r="Y27" s="16"/>
      <c r="Z27" s="16"/>
      <c r="AA27" s="16"/>
    </row>
    <row r="28" spans="2:27" x14ac:dyDescent="0.3">
      <c r="B28" s="16"/>
      <c r="C28" s="17"/>
      <c r="D28" s="18"/>
      <c r="E28" s="19"/>
      <c r="F28" s="19"/>
      <c r="I28" s="20"/>
      <c r="J28" s="12"/>
      <c r="S28" s="16"/>
      <c r="T28" s="17"/>
      <c r="U28" s="18"/>
      <c r="V28" s="19"/>
      <c r="W28" s="19"/>
      <c r="X28" s="19"/>
      <c r="Y28" s="19"/>
      <c r="Z28" s="20"/>
      <c r="AA28" s="12"/>
    </row>
    <row r="29" spans="2:27" x14ac:dyDescent="0.3">
      <c r="B29" s="16"/>
      <c r="C29" s="17"/>
      <c r="D29" s="18"/>
      <c r="E29" s="19"/>
      <c r="F29" s="19"/>
      <c r="I29" s="20"/>
      <c r="J29" s="12"/>
      <c r="S29" s="16"/>
      <c r="T29" s="17"/>
      <c r="U29" s="18"/>
      <c r="V29" s="19"/>
      <c r="W29" s="19"/>
      <c r="X29" s="19"/>
      <c r="Y29" s="19"/>
      <c r="Z29" s="20"/>
      <c r="AA29" s="12"/>
    </row>
    <row r="30" spans="2:27" x14ac:dyDescent="0.3">
      <c r="B30" s="16"/>
      <c r="C30" s="17"/>
      <c r="D30" s="18"/>
      <c r="E30" s="19"/>
      <c r="F30" s="19"/>
      <c r="G30" s="19"/>
      <c r="H30" s="19"/>
      <c r="I30" s="20"/>
      <c r="J30" s="12"/>
      <c r="S30" s="16"/>
      <c r="T30" s="17"/>
      <c r="U30" s="18"/>
      <c r="V30" s="19"/>
      <c r="W30" s="19"/>
      <c r="X30" s="19"/>
      <c r="Y30" s="19"/>
      <c r="Z30" s="20"/>
      <c r="AA30" s="12"/>
    </row>
    <row r="31" spans="2:27" x14ac:dyDescent="0.3">
      <c r="B31" s="16"/>
      <c r="C31" s="17"/>
      <c r="D31" s="18"/>
      <c r="E31" s="19"/>
      <c r="F31" s="19"/>
      <c r="G31" s="19"/>
      <c r="H31" s="19"/>
      <c r="I31" s="20"/>
      <c r="J31" s="12"/>
      <c r="S31" s="16"/>
      <c r="T31" s="17"/>
      <c r="U31" s="18"/>
      <c r="V31" s="19"/>
      <c r="W31" s="19"/>
      <c r="X31" s="19"/>
      <c r="Y31" s="19"/>
      <c r="Z31" s="20"/>
      <c r="AA31" s="12"/>
    </row>
    <row r="32" spans="2:27" x14ac:dyDescent="0.3">
      <c r="B32" s="16"/>
      <c r="C32" s="17"/>
      <c r="D32" s="18"/>
      <c r="E32" s="19"/>
      <c r="F32" s="19"/>
      <c r="G32" s="19"/>
      <c r="H32" s="19"/>
      <c r="I32" s="20"/>
      <c r="J32" s="12"/>
      <c r="S32" s="16"/>
      <c r="T32" s="17"/>
      <c r="U32" s="18"/>
      <c r="V32" s="19"/>
      <c r="W32" s="19"/>
      <c r="X32" s="19"/>
      <c r="Y32" s="19"/>
      <c r="Z32" s="20"/>
      <c r="AA32" s="12"/>
    </row>
    <row r="33" spans="2:27" x14ac:dyDescent="0.3">
      <c r="B33" s="16"/>
      <c r="C33" s="17"/>
      <c r="D33" s="18"/>
      <c r="E33" s="19"/>
      <c r="F33" s="19"/>
      <c r="G33" s="19"/>
      <c r="H33" s="19"/>
      <c r="I33" s="20"/>
      <c r="J33" s="12"/>
      <c r="S33" s="16"/>
      <c r="T33" s="17"/>
      <c r="U33" s="18"/>
      <c r="V33" s="19"/>
      <c r="W33" s="19"/>
      <c r="X33" s="19"/>
      <c r="Y33" s="19"/>
      <c r="Z33" s="20"/>
      <c r="AA33" s="12"/>
    </row>
    <row r="34" spans="2:27" x14ac:dyDescent="0.3">
      <c r="B34" s="16"/>
      <c r="C34" s="17"/>
      <c r="D34" s="18"/>
      <c r="E34" s="19"/>
      <c r="F34" s="19"/>
      <c r="G34" s="19"/>
      <c r="H34" s="19"/>
      <c r="I34" s="20"/>
      <c r="J34" s="12"/>
      <c r="S34" s="16"/>
      <c r="T34" s="17"/>
      <c r="U34" s="18"/>
      <c r="V34" s="19"/>
      <c r="W34" s="19"/>
      <c r="X34" s="19"/>
      <c r="Y34" s="19"/>
      <c r="Z34" s="20"/>
      <c r="AA34" s="12"/>
    </row>
    <row r="35" spans="2:27" x14ac:dyDescent="0.3">
      <c r="B35" s="16"/>
      <c r="C35" s="17"/>
      <c r="D35" s="17"/>
      <c r="E35" s="17"/>
      <c r="F35" s="17"/>
      <c r="G35" s="17"/>
      <c r="H35" s="17"/>
      <c r="I35" s="17"/>
      <c r="J35" s="17"/>
      <c r="S35" s="16"/>
      <c r="T35" s="17"/>
      <c r="U35" s="18"/>
      <c r="V35" s="19"/>
      <c r="W35" s="19"/>
      <c r="X35" s="19"/>
      <c r="Y35" s="19"/>
      <c r="Z35" s="20"/>
      <c r="AA35" s="12"/>
    </row>
    <row r="36" spans="2:27" x14ac:dyDescent="0.3">
      <c r="C36" s="17"/>
      <c r="E36" s="19"/>
      <c r="F36" s="19"/>
      <c r="G36" s="19"/>
      <c r="H36" s="19"/>
      <c r="I36" s="20"/>
      <c r="J36" s="12"/>
      <c r="S36" s="16"/>
      <c r="T36" s="17"/>
      <c r="U36" s="18"/>
      <c r="V36" s="19"/>
      <c r="W36" s="19"/>
      <c r="X36" s="19"/>
      <c r="Y36" s="19"/>
      <c r="Z36" s="20"/>
      <c r="AA36" s="12"/>
    </row>
    <row r="37" spans="2:27" x14ac:dyDescent="0.3">
      <c r="B37" s="16"/>
      <c r="C37" s="17"/>
      <c r="D37" s="18"/>
      <c r="E37" s="19"/>
      <c r="F37" s="19"/>
      <c r="G37" s="19"/>
      <c r="H37" s="19"/>
      <c r="I37" s="20"/>
      <c r="J37" s="12"/>
      <c r="S37" s="16"/>
      <c r="T37" s="17"/>
      <c r="U37" s="18"/>
      <c r="V37" s="19"/>
      <c r="W37" s="19"/>
      <c r="X37" s="19"/>
      <c r="Y37" s="19"/>
      <c r="Z37" s="20"/>
      <c r="AA37" s="12"/>
    </row>
    <row r="38" spans="2:27" x14ac:dyDescent="0.3">
      <c r="B38" s="16"/>
      <c r="C38" s="17"/>
      <c r="D38" s="18"/>
      <c r="E38" s="19"/>
      <c r="F38" s="19"/>
      <c r="G38" s="19"/>
      <c r="H38" s="19"/>
      <c r="I38" s="20"/>
      <c r="J38" s="12"/>
      <c r="S38" s="16"/>
      <c r="T38" s="17"/>
      <c r="U38" s="18"/>
      <c r="V38" s="19"/>
      <c r="W38" s="19"/>
      <c r="X38" s="19"/>
      <c r="Y38" s="19"/>
      <c r="Z38" s="20"/>
      <c r="AA38" s="12"/>
    </row>
    <row r="39" spans="2:27" x14ac:dyDescent="0.3">
      <c r="B39" s="16"/>
      <c r="C39" s="17"/>
      <c r="D39" s="18"/>
      <c r="E39" s="19"/>
      <c r="F39" s="19"/>
      <c r="G39" s="19"/>
      <c r="H39" s="19"/>
      <c r="I39" s="20"/>
      <c r="J39" s="12"/>
      <c r="S39" s="16"/>
      <c r="T39" s="17"/>
      <c r="U39" s="18"/>
      <c r="V39" s="19"/>
      <c r="W39" s="19"/>
      <c r="X39" s="19"/>
      <c r="Y39" s="19"/>
      <c r="Z39" s="20"/>
      <c r="AA39" s="12"/>
    </row>
    <row r="40" spans="2:27" x14ac:dyDescent="0.3">
      <c r="B40" s="16"/>
      <c r="C40" s="17"/>
      <c r="D40" s="18"/>
      <c r="E40" s="19"/>
      <c r="F40" s="19"/>
      <c r="G40" s="19"/>
      <c r="H40" s="19"/>
      <c r="I40" s="20"/>
      <c r="J40" s="12"/>
      <c r="S40" s="16"/>
      <c r="T40" s="17"/>
      <c r="U40" s="18"/>
      <c r="V40" s="19"/>
      <c r="W40" s="19"/>
      <c r="X40" s="19"/>
      <c r="Y40" s="19"/>
      <c r="Z40" s="20"/>
      <c r="AA40" s="12"/>
    </row>
    <row r="41" spans="2:27" x14ac:dyDescent="0.3">
      <c r="B41" s="16"/>
      <c r="C41" s="17"/>
      <c r="D41" s="18"/>
      <c r="E41" s="19"/>
      <c r="F41" s="19"/>
      <c r="G41" s="19"/>
      <c r="H41" s="19"/>
      <c r="I41" s="20"/>
      <c r="J41" s="12"/>
      <c r="S41" s="16"/>
      <c r="T41" s="17"/>
      <c r="U41" s="18"/>
      <c r="V41" s="19"/>
      <c r="W41" s="19"/>
      <c r="X41" s="19"/>
      <c r="Y41" s="19"/>
      <c r="Z41" s="20"/>
      <c r="AA41" s="12"/>
    </row>
    <row r="42" spans="2:27" x14ac:dyDescent="0.3">
      <c r="B42" s="16"/>
      <c r="C42" s="17"/>
      <c r="D42" s="22"/>
      <c r="E42" s="19"/>
      <c r="F42" s="19"/>
      <c r="G42" s="19"/>
      <c r="H42" s="19"/>
      <c r="I42" s="20"/>
      <c r="J42" s="12"/>
      <c r="S42" s="16"/>
      <c r="T42" s="17"/>
      <c r="U42" s="22"/>
      <c r="V42" s="19"/>
      <c r="W42" s="19"/>
      <c r="X42" s="19"/>
      <c r="Y42" s="19"/>
      <c r="Z42" s="20"/>
      <c r="AA42" s="12"/>
    </row>
    <row r="44" spans="2:27" x14ac:dyDescent="0.3">
      <c r="G44" s="23"/>
      <c r="H44" s="19"/>
      <c r="X44" s="23"/>
      <c r="Y44" s="19"/>
    </row>
    <row r="45" spans="2:27" x14ac:dyDescent="0.3">
      <c r="G45" s="23"/>
      <c r="H45" s="19"/>
      <c r="X45" s="24"/>
      <c r="Y45" s="19"/>
    </row>
  </sheetData>
  <phoneticPr fontId="5" type="noConversion"/>
  <conditionalFormatting sqref="J6:J13">
    <cfRule type="cellIs" dxfId="21" priority="21" operator="between">
      <formula>$J$21</formula>
      <formula>$J$22</formula>
    </cfRule>
  </conditionalFormatting>
  <conditionalFormatting sqref="M6:M13">
    <cfRule type="cellIs" dxfId="20" priority="2" operator="greaterThan">
      <formula>3</formula>
    </cfRule>
    <cfRule type="cellIs" dxfId="19" priority="3" operator="lessThan">
      <formula>3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7E8B2-DD33-4BF2-A2A0-28D6F1D40450}">
  <dimension ref="B1:AA45"/>
  <sheetViews>
    <sheetView workbookViewId="0">
      <selection activeCell="J10" sqref="J10"/>
    </sheetView>
  </sheetViews>
  <sheetFormatPr defaultRowHeight="14.4" x14ac:dyDescent="0.3"/>
  <cols>
    <col min="2" max="2" width="20.33203125" bestFit="1" customWidth="1"/>
    <col min="4" max="4" width="13.44140625" bestFit="1" customWidth="1"/>
    <col min="5" max="6" width="12.109375" bestFit="1" customWidth="1"/>
    <col min="7" max="7" width="14.88671875" bestFit="1" customWidth="1"/>
    <col min="8" max="8" width="11.109375" bestFit="1" customWidth="1"/>
    <col min="9" max="9" width="14.88671875" bestFit="1" customWidth="1"/>
    <col min="10" max="11" width="11.77734375" bestFit="1" customWidth="1"/>
    <col min="12" max="12" width="13.44140625" bestFit="1" customWidth="1"/>
    <col min="18" max="18" width="20.33203125" bestFit="1" customWidth="1"/>
    <col min="20" max="20" width="10.6640625" bestFit="1" customWidth="1"/>
    <col min="21" max="21" width="10.5546875" bestFit="1" customWidth="1"/>
    <col min="23" max="23" width="13.21875" bestFit="1" customWidth="1"/>
    <col min="24" max="24" width="13.77734375" bestFit="1" customWidth="1"/>
  </cols>
  <sheetData>
    <row r="1" spans="2:27" ht="15" thickBot="1" x14ac:dyDescent="0.35"/>
    <row r="2" spans="2:27" ht="15" thickBot="1" x14ac:dyDescent="0.35">
      <c r="B2" s="1" t="s">
        <v>25</v>
      </c>
    </row>
    <row r="4" spans="2:27" ht="15" thickBot="1" x14ac:dyDescent="0.35"/>
    <row r="5" spans="2:27" ht="16.2" thickBot="1" x14ac:dyDescent="0.35">
      <c r="B5" s="13" t="s">
        <v>0</v>
      </c>
      <c r="C5" s="14" t="s">
        <v>1</v>
      </c>
      <c r="D5" s="14" t="s">
        <v>16</v>
      </c>
      <c r="E5" s="14" t="s">
        <v>17</v>
      </c>
      <c r="F5" s="42" t="s">
        <v>18</v>
      </c>
      <c r="G5" s="43" t="s">
        <v>19</v>
      </c>
      <c r="H5" s="43" t="s">
        <v>20</v>
      </c>
      <c r="I5" s="43" t="s">
        <v>21</v>
      </c>
      <c r="J5" s="43" t="s">
        <v>22</v>
      </c>
      <c r="K5" s="44" t="s">
        <v>23</v>
      </c>
      <c r="L5" s="45" t="s">
        <v>24</v>
      </c>
      <c r="M5" s="43" t="s">
        <v>33</v>
      </c>
      <c r="N5" s="15" t="s">
        <v>7</v>
      </c>
      <c r="S5" s="16"/>
      <c r="T5" s="16"/>
      <c r="U5" s="16"/>
      <c r="V5" s="16"/>
      <c r="W5" s="16"/>
      <c r="X5" s="16"/>
      <c r="Y5" s="16"/>
      <c r="Z5" s="16"/>
      <c r="AA5" s="16"/>
    </row>
    <row r="6" spans="2:27" x14ac:dyDescent="0.3">
      <c r="B6" s="46" t="s">
        <v>28</v>
      </c>
      <c r="C6" s="54" t="s">
        <v>6</v>
      </c>
      <c r="D6" s="55">
        <v>4357</v>
      </c>
      <c r="E6" s="55">
        <v>5305</v>
      </c>
      <c r="F6" s="55">
        <v>6740</v>
      </c>
      <c r="G6" s="55">
        <v>6752</v>
      </c>
      <c r="H6" s="55">
        <v>8427</v>
      </c>
      <c r="I6" s="55">
        <v>10098</v>
      </c>
      <c r="J6" s="56">
        <v>11059</v>
      </c>
      <c r="K6" s="55">
        <v>12031</v>
      </c>
      <c r="L6" s="55">
        <v>3966</v>
      </c>
      <c r="M6" s="52">
        <f>ABS(D6-L6)/D6*100</f>
        <v>8.9740647234335551</v>
      </c>
      <c r="N6" s="10">
        <v>3.1466211704902047</v>
      </c>
      <c r="S6" s="16"/>
      <c r="T6" s="17"/>
      <c r="U6" s="18"/>
      <c r="V6" s="19"/>
      <c r="W6" s="19"/>
      <c r="X6" s="19"/>
      <c r="Y6" s="19"/>
      <c r="Z6" s="20"/>
      <c r="AA6" s="12"/>
    </row>
    <row r="7" spans="2:27" x14ac:dyDescent="0.3">
      <c r="B7" s="38" t="s">
        <v>34</v>
      </c>
      <c r="C7" s="3" t="s">
        <v>6</v>
      </c>
      <c r="D7" s="3">
        <v>3588</v>
      </c>
      <c r="E7" s="3">
        <v>4535</v>
      </c>
      <c r="F7" s="3">
        <v>5720</v>
      </c>
      <c r="G7" s="3">
        <v>6247</v>
      </c>
      <c r="H7" s="3">
        <v>7003</v>
      </c>
      <c r="I7" s="3">
        <v>8141</v>
      </c>
      <c r="J7" s="51">
        <v>9308</v>
      </c>
      <c r="K7" s="3">
        <v>10572</v>
      </c>
      <c r="L7" s="3">
        <v>3392</v>
      </c>
      <c r="M7" s="48">
        <f t="shared" ref="M7:M9" si="0">ABS(D7-L7)/D7*100</f>
        <v>5.4626532887402455</v>
      </c>
      <c r="N7" s="4"/>
      <c r="S7" s="16"/>
      <c r="T7" s="17"/>
      <c r="U7" s="18"/>
      <c r="V7" s="19"/>
      <c r="W7" s="19"/>
      <c r="X7" s="19"/>
      <c r="Y7" s="19"/>
      <c r="Z7" s="20"/>
      <c r="AA7" s="12"/>
    </row>
    <row r="8" spans="2:27" x14ac:dyDescent="0.3">
      <c r="B8" s="38" t="s">
        <v>40</v>
      </c>
      <c r="C8" s="3" t="s">
        <v>6</v>
      </c>
      <c r="D8" s="3">
        <v>3488</v>
      </c>
      <c r="E8" s="3">
        <v>4361</v>
      </c>
      <c r="F8" s="3">
        <v>5232</v>
      </c>
      <c r="G8" s="3">
        <v>5752</v>
      </c>
      <c r="H8" s="3">
        <v>6644</v>
      </c>
      <c r="I8" s="3">
        <v>7667</v>
      </c>
      <c r="J8" s="51">
        <v>8977</v>
      </c>
      <c r="K8" s="3">
        <v>10546</v>
      </c>
      <c r="L8" s="3">
        <v>3216</v>
      </c>
      <c r="M8" s="48">
        <f t="shared" si="0"/>
        <v>7.7981651376146797</v>
      </c>
      <c r="N8" s="4"/>
      <c r="S8" s="16"/>
      <c r="T8" s="17"/>
      <c r="U8" s="18"/>
      <c r="V8" s="19"/>
      <c r="W8" s="19"/>
      <c r="X8" s="19"/>
      <c r="Y8" s="19"/>
      <c r="Z8" s="20"/>
      <c r="AA8" s="12"/>
    </row>
    <row r="9" spans="2:27" x14ac:dyDescent="0.3">
      <c r="B9" s="38" t="s">
        <v>41</v>
      </c>
      <c r="C9" s="3" t="s">
        <v>6</v>
      </c>
      <c r="D9" s="39">
        <v>3683</v>
      </c>
      <c r="E9" s="39">
        <v>4352</v>
      </c>
      <c r="F9" s="39">
        <v>7164</v>
      </c>
      <c r="G9" s="39">
        <v>5953</v>
      </c>
      <c r="H9" s="39">
        <v>6795</v>
      </c>
      <c r="I9" s="39">
        <v>7975</v>
      </c>
      <c r="J9" s="39">
        <v>8904</v>
      </c>
      <c r="K9" s="39">
        <v>10256</v>
      </c>
      <c r="L9" s="39">
        <v>3595</v>
      </c>
      <c r="M9" s="48">
        <f t="shared" si="0"/>
        <v>2.3893565028509367</v>
      </c>
      <c r="N9" s="75"/>
      <c r="S9" s="16"/>
      <c r="T9" s="17"/>
      <c r="U9" s="18"/>
      <c r="V9" s="19"/>
      <c r="W9" s="19"/>
      <c r="X9" s="19"/>
      <c r="Y9" s="19"/>
      <c r="Z9" s="20"/>
      <c r="AA9" s="12"/>
    </row>
    <row r="10" spans="2:27" x14ac:dyDescent="0.3">
      <c r="B10" s="38" t="s">
        <v>64</v>
      </c>
      <c r="C10" s="3" t="s">
        <v>6</v>
      </c>
      <c r="D10" s="3">
        <v>4868</v>
      </c>
      <c r="E10" s="3">
        <v>5806</v>
      </c>
      <c r="F10" s="3">
        <v>6275</v>
      </c>
      <c r="G10" s="3">
        <v>7087</v>
      </c>
      <c r="H10" s="3">
        <v>7898</v>
      </c>
      <c r="I10" s="3">
        <v>8736</v>
      </c>
      <c r="J10" s="3">
        <v>8854</v>
      </c>
      <c r="K10" s="3">
        <v>9887</v>
      </c>
      <c r="L10" s="3">
        <v>3865</v>
      </c>
      <c r="M10" s="48">
        <f>ABS(D10-L10)/D10*100</f>
        <v>20.603944124897289</v>
      </c>
      <c r="N10" s="75"/>
      <c r="S10" s="16"/>
      <c r="T10" s="17"/>
      <c r="U10" s="18"/>
      <c r="V10" s="19"/>
      <c r="W10" s="19"/>
      <c r="X10" s="19"/>
      <c r="Y10" s="19"/>
      <c r="Z10" s="20"/>
      <c r="AA10" s="12"/>
    </row>
    <row r="11" spans="2:27" x14ac:dyDescent="0.3">
      <c r="B11" s="38" t="s">
        <v>55</v>
      </c>
      <c r="C11" s="3" t="s">
        <v>6</v>
      </c>
      <c r="D11" s="68">
        <v>3456</v>
      </c>
      <c r="E11" s="68">
        <v>4035</v>
      </c>
      <c r="F11" s="68">
        <v>5799</v>
      </c>
      <c r="G11" s="68">
        <v>6707</v>
      </c>
      <c r="H11" s="68">
        <v>7573</v>
      </c>
      <c r="I11" s="68">
        <v>8820</v>
      </c>
      <c r="J11" s="68">
        <v>9479</v>
      </c>
      <c r="K11" s="68">
        <v>10051</v>
      </c>
      <c r="L11" s="68">
        <v>3256</v>
      </c>
      <c r="M11" s="48">
        <f>ABS(D11-L11)/D11*100</f>
        <v>5.7870370370370372</v>
      </c>
      <c r="N11" s="66"/>
      <c r="S11" s="16"/>
      <c r="T11" s="17"/>
      <c r="U11" s="18"/>
      <c r="V11" s="19"/>
      <c r="W11" s="19"/>
      <c r="X11" s="19"/>
      <c r="Y11" s="19"/>
      <c r="Z11" s="20"/>
      <c r="AA11" s="12"/>
    </row>
    <row r="12" spans="2:27" ht="15" thickBot="1" x14ac:dyDescent="0.35">
      <c r="B12" s="40" t="s">
        <v>56</v>
      </c>
      <c r="C12" s="6" t="s">
        <v>6</v>
      </c>
      <c r="D12" s="69">
        <v>4304</v>
      </c>
      <c r="E12" s="69">
        <v>4903</v>
      </c>
      <c r="F12" s="69">
        <v>5649</v>
      </c>
      <c r="G12" s="69">
        <v>6391</v>
      </c>
      <c r="H12" s="69">
        <v>7245</v>
      </c>
      <c r="I12" s="69">
        <v>8700</v>
      </c>
      <c r="J12" s="69">
        <v>9692</v>
      </c>
      <c r="K12" s="69">
        <v>10782</v>
      </c>
      <c r="L12" s="69">
        <v>3911</v>
      </c>
      <c r="M12" s="49">
        <f>ABS(D12-L12)/D12*100</f>
        <v>9.1310408921933082</v>
      </c>
      <c r="N12" s="67"/>
      <c r="S12" s="16"/>
      <c r="T12" s="17"/>
      <c r="U12" s="18"/>
      <c r="V12" s="19"/>
      <c r="W12" s="19"/>
      <c r="X12" s="19"/>
      <c r="Y12" s="19"/>
      <c r="Z12" s="20"/>
      <c r="AA12" s="12"/>
    </row>
    <row r="13" spans="2:27" ht="15" thickBot="1" x14ac:dyDescent="0.35">
      <c r="B13" s="30"/>
      <c r="C13" s="31"/>
      <c r="D13" s="32"/>
      <c r="E13" s="33"/>
      <c r="F13" s="33"/>
      <c r="G13" s="33"/>
      <c r="H13" s="33"/>
      <c r="S13" s="16"/>
      <c r="T13" s="17"/>
      <c r="U13" s="18"/>
      <c r="V13" s="19"/>
      <c r="W13" s="19"/>
      <c r="X13" s="19"/>
      <c r="Y13" s="19"/>
      <c r="Z13" s="20"/>
      <c r="AA13" s="12"/>
    </row>
    <row r="14" spans="2:27" x14ac:dyDescent="0.3">
      <c r="B14" s="30"/>
      <c r="C14" s="31"/>
      <c r="D14" s="32"/>
      <c r="E14" s="33"/>
      <c r="F14" s="33"/>
      <c r="G14" s="33"/>
      <c r="H14" s="33"/>
      <c r="I14" s="26" t="s">
        <v>3</v>
      </c>
      <c r="J14" s="8">
        <f>AVERAGE(J6:J12)</f>
        <v>9467.5714285714294</v>
      </c>
      <c r="S14" s="16"/>
      <c r="T14" s="17"/>
      <c r="U14" s="18"/>
      <c r="V14" s="19"/>
      <c r="W14" s="19"/>
      <c r="X14" s="19"/>
      <c r="Y14" s="19"/>
      <c r="Z14" s="20"/>
      <c r="AA14" s="12"/>
    </row>
    <row r="15" spans="2:27" x14ac:dyDescent="0.3">
      <c r="B15" s="30"/>
      <c r="C15" s="31"/>
      <c r="D15" s="32"/>
      <c r="E15" s="33"/>
      <c r="F15" s="33"/>
      <c r="G15" s="33"/>
      <c r="H15" s="33"/>
      <c r="I15" s="27" t="s">
        <v>5</v>
      </c>
      <c r="J15" s="25">
        <f>STDEV(J6:J12)</f>
        <v>768.47790190368244</v>
      </c>
      <c r="S15" s="16"/>
      <c r="T15" s="17"/>
      <c r="U15" s="18"/>
      <c r="V15" s="19"/>
      <c r="W15" s="19"/>
      <c r="X15" s="19"/>
      <c r="Y15" s="19"/>
      <c r="Z15" s="20"/>
      <c r="AA15" s="12"/>
    </row>
    <row r="16" spans="2:27" x14ac:dyDescent="0.3">
      <c r="B16" s="30"/>
      <c r="C16" s="31"/>
      <c r="D16" s="32"/>
      <c r="E16" s="33"/>
      <c r="F16" s="33"/>
      <c r="G16" s="33"/>
      <c r="H16" s="33"/>
      <c r="I16" s="28" t="s">
        <v>8</v>
      </c>
      <c r="J16" s="25">
        <f>QUARTILE(J6:J12,1)</f>
        <v>8940.5</v>
      </c>
      <c r="S16" s="16"/>
      <c r="T16" s="17"/>
      <c r="U16" s="18"/>
      <c r="V16" s="19"/>
      <c r="W16" s="19"/>
      <c r="X16" s="19"/>
      <c r="Y16" s="19"/>
      <c r="Z16" s="20"/>
      <c r="AA16" s="12"/>
    </row>
    <row r="17" spans="2:27" x14ac:dyDescent="0.3">
      <c r="B17" s="30"/>
      <c r="C17" s="31"/>
      <c r="D17" s="32"/>
      <c r="E17" s="33"/>
      <c r="F17" s="33"/>
      <c r="G17" s="33"/>
      <c r="H17" s="33"/>
      <c r="I17" s="28" t="s">
        <v>12</v>
      </c>
      <c r="J17" s="25">
        <f>QUARTILE(J6:J12,3)</f>
        <v>9585.5</v>
      </c>
      <c r="S17" s="16"/>
      <c r="T17" s="17"/>
      <c r="U17" s="18"/>
      <c r="V17" s="19"/>
      <c r="W17" s="19"/>
      <c r="X17" s="19"/>
      <c r="Y17" s="19"/>
      <c r="Z17" s="20"/>
      <c r="AA17" s="12"/>
    </row>
    <row r="18" spans="2:27" x14ac:dyDescent="0.3">
      <c r="B18" s="30"/>
      <c r="C18" s="31"/>
      <c r="D18" s="32"/>
      <c r="E18" s="33"/>
      <c r="F18" s="33"/>
      <c r="G18" s="33"/>
      <c r="H18" s="33"/>
      <c r="I18" s="28" t="s">
        <v>9</v>
      </c>
      <c r="J18" s="25">
        <f>J17-J16</f>
        <v>645</v>
      </c>
      <c r="S18" s="16"/>
      <c r="T18" s="17"/>
      <c r="U18" s="18"/>
      <c r="V18" s="19"/>
      <c r="W18" s="19"/>
      <c r="X18" s="19"/>
      <c r="Y18" s="19"/>
      <c r="Z18" s="20"/>
      <c r="AA18" s="12"/>
    </row>
    <row r="19" spans="2:27" x14ac:dyDescent="0.3">
      <c r="B19" s="30"/>
      <c r="C19" s="31"/>
      <c r="D19" s="32"/>
      <c r="E19" s="33"/>
      <c r="F19" s="33"/>
      <c r="G19" s="33"/>
      <c r="H19" s="33"/>
      <c r="I19" s="28" t="s">
        <v>10</v>
      </c>
      <c r="J19" s="25">
        <f>J17+J18*1.5</f>
        <v>10553</v>
      </c>
      <c r="S19" s="16"/>
      <c r="T19" s="17"/>
      <c r="U19" s="18"/>
      <c r="V19" s="19"/>
      <c r="W19" s="19"/>
      <c r="X19" s="19"/>
      <c r="Y19" s="19"/>
      <c r="Z19" s="20"/>
      <c r="AA19" s="12"/>
    </row>
    <row r="20" spans="2:27" ht="15" thickBot="1" x14ac:dyDescent="0.35">
      <c r="C20" s="31"/>
      <c r="D20" s="32"/>
      <c r="E20" s="33"/>
      <c r="F20" s="33"/>
      <c r="G20" s="33"/>
      <c r="H20" s="33"/>
      <c r="I20" s="29" t="s">
        <v>11</v>
      </c>
      <c r="J20" s="9">
        <f>J16-J18*1.5</f>
        <v>7973</v>
      </c>
      <c r="S20" s="16"/>
      <c r="T20" s="17"/>
      <c r="U20" s="18"/>
      <c r="V20" s="19"/>
      <c r="W20" s="19"/>
      <c r="X20" s="19"/>
      <c r="Y20" s="19"/>
      <c r="Z20" s="20"/>
      <c r="AA20" s="12"/>
    </row>
    <row r="21" spans="2:27" x14ac:dyDescent="0.3">
      <c r="S21" s="16"/>
      <c r="T21" s="17"/>
      <c r="U21" s="18"/>
      <c r="V21" s="19"/>
      <c r="W21" s="19"/>
      <c r="X21" s="19"/>
      <c r="Y21" s="19"/>
    </row>
    <row r="22" spans="2:27" x14ac:dyDescent="0.3">
      <c r="S22" s="16"/>
      <c r="T22" s="17"/>
      <c r="U22" s="18"/>
      <c r="V22" s="19"/>
      <c r="W22" s="19"/>
      <c r="X22" s="21"/>
      <c r="Y22" s="19"/>
    </row>
    <row r="23" spans="2:27" x14ac:dyDescent="0.3">
      <c r="S23" s="16"/>
      <c r="T23" s="17"/>
      <c r="U23" s="18"/>
      <c r="V23" s="19"/>
      <c r="W23" s="19"/>
      <c r="X23" s="21"/>
      <c r="Y23" s="19"/>
    </row>
    <row r="27" spans="2:27" x14ac:dyDescent="0.3">
      <c r="B27" s="16"/>
      <c r="C27" s="16"/>
      <c r="D27" s="16"/>
      <c r="E27" s="16"/>
      <c r="F27" s="16"/>
      <c r="I27" s="16"/>
      <c r="J27" s="16"/>
      <c r="S27" s="16"/>
      <c r="T27" s="16"/>
      <c r="U27" s="16"/>
      <c r="V27" s="16"/>
      <c r="W27" s="16"/>
      <c r="X27" s="16"/>
      <c r="Y27" s="16"/>
      <c r="Z27" s="16"/>
      <c r="AA27" s="16"/>
    </row>
    <row r="28" spans="2:27" x14ac:dyDescent="0.3">
      <c r="B28" s="16"/>
      <c r="C28" s="17"/>
      <c r="D28" s="18"/>
      <c r="E28" s="19"/>
      <c r="F28" s="19"/>
      <c r="I28" s="20"/>
      <c r="J28" s="12"/>
      <c r="S28" s="16"/>
      <c r="T28" s="17"/>
      <c r="U28" s="18"/>
      <c r="V28" s="19"/>
      <c r="W28" s="19"/>
      <c r="X28" s="19"/>
      <c r="Y28" s="19"/>
      <c r="Z28" s="20"/>
      <c r="AA28" s="12"/>
    </row>
    <row r="29" spans="2:27" x14ac:dyDescent="0.3">
      <c r="B29" s="16"/>
      <c r="C29" s="17"/>
      <c r="D29" s="18"/>
      <c r="E29" s="19"/>
      <c r="F29" s="19"/>
      <c r="I29" s="20"/>
      <c r="J29" s="12"/>
      <c r="S29" s="16"/>
      <c r="T29" s="17"/>
      <c r="U29" s="18"/>
      <c r="V29" s="19"/>
      <c r="W29" s="19"/>
      <c r="X29" s="19"/>
      <c r="Y29" s="19"/>
      <c r="Z29" s="20"/>
      <c r="AA29" s="12"/>
    </row>
    <row r="30" spans="2:27" x14ac:dyDescent="0.3">
      <c r="B30" s="16"/>
      <c r="C30" s="17"/>
      <c r="D30" s="18"/>
      <c r="E30" s="19"/>
      <c r="F30" s="19"/>
      <c r="G30" s="19"/>
      <c r="H30" s="19"/>
      <c r="I30" s="20"/>
      <c r="J30" s="12"/>
      <c r="S30" s="16"/>
      <c r="T30" s="17"/>
      <c r="U30" s="18"/>
      <c r="V30" s="19"/>
      <c r="W30" s="19"/>
      <c r="X30" s="19"/>
      <c r="Y30" s="19"/>
      <c r="Z30" s="20"/>
      <c r="AA30" s="12"/>
    </row>
    <row r="31" spans="2:27" x14ac:dyDescent="0.3">
      <c r="B31" s="16"/>
      <c r="C31" s="17"/>
      <c r="D31" s="18"/>
      <c r="E31" s="19"/>
      <c r="F31" s="19"/>
      <c r="G31" s="19"/>
      <c r="H31" s="19"/>
      <c r="I31" s="20"/>
      <c r="J31" s="12"/>
      <c r="S31" s="16"/>
      <c r="T31" s="17"/>
      <c r="U31" s="18"/>
      <c r="V31" s="19"/>
      <c r="W31" s="19"/>
      <c r="X31" s="19"/>
      <c r="Y31" s="19"/>
      <c r="Z31" s="20"/>
      <c r="AA31" s="12"/>
    </row>
    <row r="32" spans="2:27" x14ac:dyDescent="0.3">
      <c r="B32" s="16"/>
      <c r="C32" s="17"/>
      <c r="D32" s="18"/>
      <c r="E32" s="19"/>
      <c r="F32" s="19"/>
      <c r="G32" s="19"/>
      <c r="H32" s="19"/>
      <c r="I32" s="20"/>
      <c r="J32" s="12"/>
      <c r="S32" s="16"/>
      <c r="T32" s="17"/>
      <c r="U32" s="18"/>
      <c r="V32" s="19"/>
      <c r="W32" s="19"/>
      <c r="X32" s="19"/>
      <c r="Y32" s="19"/>
      <c r="Z32" s="20"/>
      <c r="AA32" s="12"/>
    </row>
    <row r="33" spans="2:27" x14ac:dyDescent="0.3">
      <c r="B33" s="16"/>
      <c r="C33" s="17"/>
      <c r="D33" s="18"/>
      <c r="E33" s="19"/>
      <c r="F33" s="19"/>
      <c r="G33" s="19"/>
      <c r="H33" s="19"/>
      <c r="I33" s="20"/>
      <c r="J33" s="12"/>
      <c r="S33" s="16"/>
      <c r="T33" s="17"/>
      <c r="U33" s="18"/>
      <c r="V33" s="19"/>
      <c r="W33" s="19"/>
      <c r="X33" s="19"/>
      <c r="Y33" s="19"/>
      <c r="Z33" s="20"/>
      <c r="AA33" s="12"/>
    </row>
    <row r="34" spans="2:27" x14ac:dyDescent="0.3">
      <c r="B34" s="16"/>
      <c r="C34" s="17"/>
      <c r="D34" s="18"/>
      <c r="E34" s="19"/>
      <c r="F34" s="19"/>
      <c r="G34" s="19"/>
      <c r="H34" s="19"/>
      <c r="I34" s="20"/>
      <c r="J34" s="12"/>
      <c r="S34" s="16"/>
      <c r="T34" s="17"/>
      <c r="U34" s="18"/>
      <c r="V34" s="19"/>
      <c r="W34" s="19"/>
      <c r="X34" s="19"/>
      <c r="Y34" s="19"/>
      <c r="Z34" s="20"/>
      <c r="AA34" s="12"/>
    </row>
    <row r="35" spans="2:27" x14ac:dyDescent="0.3">
      <c r="B35" s="16"/>
      <c r="C35" s="17"/>
      <c r="D35" s="17"/>
      <c r="E35" s="17"/>
      <c r="F35" s="17"/>
      <c r="G35" s="17"/>
      <c r="H35" s="17"/>
      <c r="I35" s="17"/>
      <c r="J35" s="17"/>
      <c r="S35" s="16"/>
      <c r="T35" s="17"/>
      <c r="U35" s="18"/>
      <c r="V35" s="19"/>
      <c r="W35" s="19"/>
      <c r="X35" s="19"/>
      <c r="Y35" s="19"/>
      <c r="Z35" s="20"/>
      <c r="AA35" s="12"/>
    </row>
    <row r="36" spans="2:27" x14ac:dyDescent="0.3">
      <c r="C36" s="17"/>
      <c r="E36" s="19"/>
      <c r="F36" s="19"/>
      <c r="G36" s="19"/>
      <c r="H36" s="19"/>
      <c r="I36" s="20"/>
      <c r="J36" s="12"/>
      <c r="S36" s="16"/>
      <c r="T36" s="17"/>
      <c r="U36" s="18"/>
      <c r="V36" s="19"/>
      <c r="W36" s="19"/>
      <c r="X36" s="19"/>
      <c r="Y36" s="19"/>
      <c r="Z36" s="20"/>
      <c r="AA36" s="12"/>
    </row>
    <row r="37" spans="2:27" x14ac:dyDescent="0.3">
      <c r="B37" s="16"/>
      <c r="C37" s="17"/>
      <c r="D37" s="18"/>
      <c r="E37" s="19"/>
      <c r="F37" s="19"/>
      <c r="G37" s="19"/>
      <c r="H37" s="19"/>
      <c r="I37" s="20"/>
      <c r="J37" s="12"/>
      <c r="S37" s="16"/>
      <c r="T37" s="17"/>
      <c r="U37" s="18"/>
      <c r="V37" s="19"/>
      <c r="W37" s="19"/>
      <c r="X37" s="19"/>
      <c r="Y37" s="19"/>
      <c r="Z37" s="20"/>
      <c r="AA37" s="12"/>
    </row>
    <row r="38" spans="2:27" x14ac:dyDescent="0.3">
      <c r="B38" s="16"/>
      <c r="C38" s="17"/>
      <c r="D38" s="18"/>
      <c r="E38" s="19"/>
      <c r="F38" s="19"/>
      <c r="G38" s="19"/>
      <c r="H38" s="19"/>
      <c r="I38" s="20"/>
      <c r="J38" s="12"/>
      <c r="S38" s="16"/>
      <c r="T38" s="17"/>
      <c r="U38" s="18"/>
      <c r="V38" s="19"/>
      <c r="W38" s="19"/>
      <c r="X38" s="19"/>
      <c r="Y38" s="19"/>
      <c r="Z38" s="20"/>
      <c r="AA38" s="12"/>
    </row>
    <row r="39" spans="2:27" x14ac:dyDescent="0.3">
      <c r="B39" s="16"/>
      <c r="C39" s="17"/>
      <c r="D39" s="18"/>
      <c r="E39" s="19"/>
      <c r="F39" s="19"/>
      <c r="G39" s="19"/>
      <c r="H39" s="19"/>
      <c r="I39" s="20"/>
      <c r="J39" s="12"/>
      <c r="S39" s="16"/>
      <c r="T39" s="17"/>
      <c r="U39" s="18"/>
      <c r="V39" s="19"/>
      <c r="W39" s="19"/>
      <c r="X39" s="19"/>
      <c r="Y39" s="19"/>
      <c r="Z39" s="20"/>
      <c r="AA39" s="12"/>
    </row>
    <row r="40" spans="2:27" x14ac:dyDescent="0.3">
      <c r="B40" s="16"/>
      <c r="C40" s="17"/>
      <c r="D40" s="18"/>
      <c r="E40" s="19"/>
      <c r="F40" s="19"/>
      <c r="G40" s="19"/>
      <c r="H40" s="19"/>
      <c r="I40" s="20"/>
      <c r="J40" s="12"/>
      <c r="S40" s="16"/>
      <c r="T40" s="17"/>
      <c r="U40" s="18"/>
      <c r="V40" s="19"/>
      <c r="W40" s="19"/>
      <c r="X40" s="19"/>
      <c r="Y40" s="19"/>
      <c r="Z40" s="20"/>
      <c r="AA40" s="12"/>
    </row>
    <row r="41" spans="2:27" x14ac:dyDescent="0.3">
      <c r="B41" s="16"/>
      <c r="C41" s="17"/>
      <c r="D41" s="18"/>
      <c r="E41" s="19"/>
      <c r="F41" s="19"/>
      <c r="G41" s="19"/>
      <c r="H41" s="19"/>
      <c r="I41" s="20"/>
      <c r="J41" s="12"/>
      <c r="S41" s="16"/>
      <c r="T41" s="17"/>
      <c r="U41" s="18"/>
      <c r="V41" s="19"/>
      <c r="W41" s="19"/>
      <c r="X41" s="19"/>
      <c r="Y41" s="19"/>
      <c r="Z41" s="20"/>
      <c r="AA41" s="12"/>
    </row>
    <row r="42" spans="2:27" x14ac:dyDescent="0.3">
      <c r="B42" s="16"/>
      <c r="C42" s="17"/>
      <c r="D42" s="22"/>
      <c r="E42" s="19"/>
      <c r="F42" s="19"/>
      <c r="G42" s="19"/>
      <c r="H42" s="19"/>
      <c r="I42" s="20"/>
      <c r="J42" s="12"/>
      <c r="S42" s="16"/>
      <c r="T42" s="17"/>
      <c r="U42" s="22"/>
      <c r="V42" s="19"/>
      <c r="W42" s="19"/>
      <c r="X42" s="19"/>
      <c r="Y42" s="19"/>
      <c r="Z42" s="20"/>
      <c r="AA42" s="12"/>
    </row>
    <row r="44" spans="2:27" x14ac:dyDescent="0.3">
      <c r="G44" s="23"/>
      <c r="H44" s="19"/>
      <c r="X44" s="23"/>
      <c r="Y44" s="19"/>
    </row>
    <row r="45" spans="2:27" x14ac:dyDescent="0.3">
      <c r="G45" s="23"/>
      <c r="H45" s="19"/>
      <c r="X45" s="24"/>
      <c r="Y45" s="19"/>
    </row>
  </sheetData>
  <phoneticPr fontId="5" type="noConversion"/>
  <conditionalFormatting sqref="J6:J9 J11:J12">
    <cfRule type="cellIs" dxfId="18" priority="56" operator="lessThan">
      <formula>$J$20</formula>
    </cfRule>
    <cfRule type="cellIs" dxfId="17" priority="57" operator="greaterThan">
      <formula>$J$19</formula>
    </cfRule>
    <cfRule type="cellIs" dxfId="16" priority="58" operator="between">
      <formula>$J$19</formula>
      <formula>$J$20</formula>
    </cfRule>
  </conditionalFormatting>
  <conditionalFormatting sqref="J6:J12">
    <cfRule type="cellIs" dxfId="15" priority="1" operator="between">
      <formula>$J$19</formula>
      <formula>$J$20</formula>
    </cfRule>
  </conditionalFormatting>
  <conditionalFormatting sqref="M6:M12">
    <cfRule type="cellIs" dxfId="14" priority="8" operator="greaterThan">
      <formula>3</formula>
    </cfRule>
    <cfRule type="cellIs" dxfId="13" priority="9" operator="lessThan">
      <formula>3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E3F7A-E871-4ABF-954B-0BA07806235E}">
  <dimension ref="B1:AA429"/>
  <sheetViews>
    <sheetView zoomScale="110" zoomScaleNormal="110" workbookViewId="0">
      <selection activeCell="B6" sqref="B6:N13"/>
    </sheetView>
  </sheetViews>
  <sheetFormatPr defaultRowHeight="14.4" x14ac:dyDescent="0.3"/>
  <cols>
    <col min="2" max="2" width="20.33203125" bestFit="1" customWidth="1"/>
    <col min="4" max="4" width="13.44140625" bestFit="1" customWidth="1"/>
    <col min="5" max="6" width="12.109375" bestFit="1" customWidth="1"/>
    <col min="7" max="7" width="14.88671875" bestFit="1" customWidth="1"/>
    <col min="8" max="8" width="11.109375" bestFit="1" customWidth="1"/>
    <col min="9" max="9" width="14.88671875" bestFit="1" customWidth="1"/>
    <col min="10" max="11" width="11.77734375" bestFit="1" customWidth="1"/>
    <col min="12" max="12" width="13.44140625" bestFit="1" customWidth="1"/>
    <col min="18" max="18" width="20.33203125" bestFit="1" customWidth="1"/>
    <col min="20" max="20" width="10.6640625" bestFit="1" customWidth="1"/>
    <col min="21" max="21" width="10.5546875" bestFit="1" customWidth="1"/>
    <col min="23" max="23" width="13.21875" bestFit="1" customWidth="1"/>
    <col min="24" max="24" width="13.77734375" bestFit="1" customWidth="1"/>
  </cols>
  <sheetData>
    <row r="1" spans="2:27" ht="15" thickBot="1" x14ac:dyDescent="0.35"/>
    <row r="2" spans="2:27" ht="15" thickBot="1" x14ac:dyDescent="0.35">
      <c r="B2" s="1" t="s">
        <v>25</v>
      </c>
    </row>
    <row r="4" spans="2:27" ht="15" thickBot="1" x14ac:dyDescent="0.35"/>
    <row r="5" spans="2:27" ht="16.2" thickBot="1" x14ac:dyDescent="0.35">
      <c r="B5" s="13" t="s">
        <v>0</v>
      </c>
      <c r="C5" s="14" t="s">
        <v>1</v>
      </c>
      <c r="D5" s="14" t="s">
        <v>16</v>
      </c>
      <c r="E5" s="14" t="s">
        <v>17</v>
      </c>
      <c r="F5" s="42" t="s">
        <v>18</v>
      </c>
      <c r="G5" s="43" t="s">
        <v>19</v>
      </c>
      <c r="H5" s="43" t="s">
        <v>20</v>
      </c>
      <c r="I5" s="43" t="s">
        <v>21</v>
      </c>
      <c r="J5" s="43" t="s">
        <v>22</v>
      </c>
      <c r="K5" s="44" t="s">
        <v>23</v>
      </c>
      <c r="L5" s="45" t="s">
        <v>24</v>
      </c>
      <c r="M5" s="43" t="s">
        <v>33</v>
      </c>
      <c r="N5" s="15" t="s">
        <v>7</v>
      </c>
      <c r="S5" s="16"/>
      <c r="T5" s="16"/>
      <c r="U5" s="16"/>
      <c r="V5" s="16"/>
      <c r="W5" s="16"/>
      <c r="X5" s="16"/>
      <c r="Y5" s="16"/>
      <c r="Z5" s="16"/>
      <c r="AA5" s="16"/>
    </row>
    <row r="6" spans="2:27" x14ac:dyDescent="0.3">
      <c r="B6" s="46" t="s">
        <v>35</v>
      </c>
      <c r="C6" s="47" t="s">
        <v>37</v>
      </c>
      <c r="D6" s="47">
        <v>4975</v>
      </c>
      <c r="E6" s="47">
        <v>5576</v>
      </c>
      <c r="F6" s="47">
        <v>6501</v>
      </c>
      <c r="G6" s="47">
        <v>7386</v>
      </c>
      <c r="H6" s="47">
        <v>7945</v>
      </c>
      <c r="I6" s="47">
        <v>8999</v>
      </c>
      <c r="J6" s="47">
        <v>9753</v>
      </c>
      <c r="K6" s="47">
        <v>11167</v>
      </c>
      <c r="L6" s="47">
        <v>4685</v>
      </c>
      <c r="M6" s="52">
        <f>ABS(D6-L6)/D6*100</f>
        <v>5.8291457286432165</v>
      </c>
      <c r="N6" s="10"/>
      <c r="S6" s="16"/>
      <c r="T6" s="17"/>
      <c r="U6" s="18"/>
      <c r="V6" s="19"/>
      <c r="W6" s="19"/>
      <c r="X6" s="19"/>
      <c r="Y6" s="19"/>
      <c r="Z6" s="20"/>
      <c r="AA6" s="12"/>
    </row>
    <row r="7" spans="2:27" x14ac:dyDescent="0.3">
      <c r="B7" s="38" t="s">
        <v>36</v>
      </c>
      <c r="C7" s="39" t="s">
        <v>37</v>
      </c>
      <c r="D7" s="39">
        <v>4650</v>
      </c>
      <c r="E7" s="39">
        <v>5079</v>
      </c>
      <c r="F7" s="39">
        <v>5893</v>
      </c>
      <c r="G7" s="39">
        <v>6390</v>
      </c>
      <c r="H7" s="39">
        <v>7035</v>
      </c>
      <c r="I7" s="39">
        <v>8072</v>
      </c>
      <c r="J7" s="39">
        <v>8757</v>
      </c>
      <c r="K7" s="39">
        <v>10003</v>
      </c>
      <c r="L7" s="39">
        <v>4371</v>
      </c>
      <c r="M7" s="48">
        <f t="shared" ref="M7:M10" si="0">ABS(D7-L7)/D7*100</f>
        <v>6</v>
      </c>
      <c r="N7" s="4"/>
      <c r="S7" s="16"/>
      <c r="T7" s="17"/>
      <c r="U7" s="18"/>
      <c r="V7" s="19"/>
      <c r="W7" s="19"/>
      <c r="X7" s="19"/>
      <c r="Y7" s="19"/>
      <c r="Z7" s="20"/>
      <c r="AA7" s="12"/>
    </row>
    <row r="8" spans="2:27" x14ac:dyDescent="0.3">
      <c r="B8" s="38" t="s">
        <v>42</v>
      </c>
      <c r="C8" s="39" t="s">
        <v>37</v>
      </c>
      <c r="D8" s="39">
        <v>5585</v>
      </c>
      <c r="E8" s="39">
        <v>6382</v>
      </c>
      <c r="F8" s="39">
        <v>7557</v>
      </c>
      <c r="G8" s="39">
        <v>8336</v>
      </c>
      <c r="H8" s="39">
        <v>9000</v>
      </c>
      <c r="I8" s="39">
        <v>10230</v>
      </c>
      <c r="J8" s="39">
        <v>11026</v>
      </c>
      <c r="K8" s="39">
        <v>11911</v>
      </c>
      <c r="L8" s="39">
        <v>5508</v>
      </c>
      <c r="M8" s="48">
        <f t="shared" si="0"/>
        <v>1.3786929274843329</v>
      </c>
      <c r="N8" s="4"/>
      <c r="S8" s="16"/>
      <c r="T8" s="17"/>
      <c r="U8" s="18"/>
      <c r="V8" s="19"/>
      <c r="W8" s="19"/>
      <c r="X8" s="19"/>
      <c r="Y8" s="19"/>
      <c r="Z8" s="20"/>
      <c r="AA8" s="12"/>
    </row>
    <row r="9" spans="2:27" x14ac:dyDescent="0.3">
      <c r="B9" s="38" t="s">
        <v>43</v>
      </c>
      <c r="C9" s="39" t="s">
        <v>37</v>
      </c>
      <c r="D9" s="39">
        <v>6150</v>
      </c>
      <c r="E9" s="39">
        <v>7059</v>
      </c>
      <c r="F9" s="39">
        <v>7797</v>
      </c>
      <c r="G9" s="39">
        <v>8484</v>
      </c>
      <c r="H9" s="39">
        <v>9483</v>
      </c>
      <c r="I9" s="39">
        <v>10463</v>
      </c>
      <c r="J9" s="39">
        <v>11547</v>
      </c>
      <c r="K9" s="39">
        <v>13038</v>
      </c>
      <c r="L9" s="39">
        <v>5922</v>
      </c>
      <c r="M9" s="48">
        <f t="shared" si="0"/>
        <v>3.7073170731707314</v>
      </c>
      <c r="N9" s="65"/>
      <c r="S9" s="16"/>
      <c r="T9" s="17"/>
      <c r="U9" s="18"/>
      <c r="V9" s="19"/>
      <c r="W9" s="19"/>
      <c r="X9" s="19"/>
      <c r="Y9" s="19"/>
      <c r="Z9" s="20"/>
      <c r="AA9" s="12"/>
    </row>
    <row r="10" spans="2:27" x14ac:dyDescent="0.3">
      <c r="B10" s="38" t="s">
        <v>65</v>
      </c>
      <c r="C10" s="39" t="s">
        <v>37</v>
      </c>
      <c r="D10" s="39">
        <v>5657</v>
      </c>
      <c r="E10" s="39">
        <v>5822</v>
      </c>
      <c r="F10" s="39">
        <v>6897</v>
      </c>
      <c r="G10" s="39">
        <v>7656</v>
      </c>
      <c r="H10" s="39">
        <v>8445</v>
      </c>
      <c r="I10" s="39">
        <v>9414</v>
      </c>
      <c r="J10" s="39">
        <v>10095</v>
      </c>
      <c r="K10" s="39">
        <v>11029</v>
      </c>
      <c r="L10" s="39">
        <v>5195</v>
      </c>
      <c r="M10" s="48">
        <f t="shared" si="0"/>
        <v>8.1668729008308301</v>
      </c>
      <c r="N10" s="65"/>
      <c r="S10" s="16"/>
      <c r="T10" s="17"/>
      <c r="U10" s="18"/>
      <c r="V10" s="19"/>
      <c r="W10" s="19"/>
      <c r="X10" s="19"/>
      <c r="Y10" s="19"/>
      <c r="Z10" s="20"/>
      <c r="AA10" s="12"/>
    </row>
    <row r="11" spans="2:27" x14ac:dyDescent="0.3">
      <c r="B11" s="38" t="s">
        <v>57</v>
      </c>
      <c r="C11" s="39" t="s">
        <v>37</v>
      </c>
      <c r="D11" s="39">
        <v>5958</v>
      </c>
      <c r="E11" s="39">
        <v>6472</v>
      </c>
      <c r="F11" s="39">
        <v>7244</v>
      </c>
      <c r="G11" s="39">
        <v>7601</v>
      </c>
      <c r="H11" s="39">
        <v>8393</v>
      </c>
      <c r="I11" s="39">
        <v>9233</v>
      </c>
      <c r="J11" s="39">
        <v>10114</v>
      </c>
      <c r="K11" s="39">
        <v>10806</v>
      </c>
      <c r="L11" s="39">
        <v>5426</v>
      </c>
      <c r="M11" s="48">
        <f>ABS(D11-L11)/D11*100</f>
        <v>8.9291708627056057</v>
      </c>
      <c r="N11" s="65"/>
      <c r="S11" s="16"/>
      <c r="T11" s="17"/>
      <c r="U11" s="18"/>
      <c r="V11" s="19"/>
      <c r="W11" s="19"/>
      <c r="X11" s="19"/>
      <c r="Y11" s="19"/>
      <c r="Z11" s="20"/>
      <c r="AA11" s="12"/>
    </row>
    <row r="12" spans="2:27" x14ac:dyDescent="0.3">
      <c r="B12" s="38" t="s">
        <v>58</v>
      </c>
      <c r="C12" s="39" t="s">
        <v>37</v>
      </c>
      <c r="D12" s="39">
        <v>6412</v>
      </c>
      <c r="E12" s="39">
        <v>7109</v>
      </c>
      <c r="F12" s="39">
        <v>7991</v>
      </c>
      <c r="G12" s="39">
        <v>8746</v>
      </c>
      <c r="H12" s="39">
        <v>9530</v>
      </c>
      <c r="I12" s="39">
        <v>10538</v>
      </c>
      <c r="J12" s="39">
        <v>11162</v>
      </c>
      <c r="K12" s="39">
        <v>12451</v>
      </c>
      <c r="L12" s="39">
        <v>6370</v>
      </c>
      <c r="M12" s="48">
        <f>ABS(D12-L12)/D12*100</f>
        <v>0.65502183406113534</v>
      </c>
      <c r="N12" s="65"/>
      <c r="S12" s="16"/>
      <c r="T12" s="17"/>
      <c r="U12" s="18"/>
      <c r="V12" s="19"/>
      <c r="W12" s="19"/>
      <c r="X12" s="19"/>
      <c r="Y12" s="19"/>
      <c r="Z12" s="20"/>
      <c r="AA12" s="12"/>
    </row>
    <row r="13" spans="2:27" ht="15" thickBot="1" x14ac:dyDescent="0.35">
      <c r="B13" s="40" t="s">
        <v>47</v>
      </c>
      <c r="C13" s="41" t="s">
        <v>37</v>
      </c>
      <c r="D13" s="41">
        <v>5668</v>
      </c>
      <c r="E13" s="41">
        <v>6398</v>
      </c>
      <c r="F13" s="41">
        <v>6847</v>
      </c>
      <c r="G13" s="41">
        <v>8224</v>
      </c>
      <c r="H13" s="41">
        <v>8979</v>
      </c>
      <c r="I13" s="41">
        <v>10031</v>
      </c>
      <c r="J13" s="41">
        <v>10647</v>
      </c>
      <c r="K13" s="41">
        <v>11904</v>
      </c>
      <c r="L13" s="41">
        <v>5551</v>
      </c>
      <c r="M13" s="49">
        <f>ABS(D13-L13)/D13*100</f>
        <v>2.0642201834862388</v>
      </c>
      <c r="N13" s="50"/>
      <c r="S13" s="16"/>
      <c r="T13" s="17"/>
      <c r="U13" s="18"/>
      <c r="V13" s="19"/>
      <c r="W13" s="19"/>
      <c r="X13" s="19"/>
      <c r="Y13" s="19"/>
      <c r="Z13" s="20"/>
      <c r="AA13" s="12"/>
    </row>
    <row r="14" spans="2:27" ht="15" thickBot="1" x14ac:dyDescent="0.35">
      <c r="B14" s="30"/>
      <c r="C14" s="31"/>
      <c r="D14" s="32"/>
      <c r="E14" s="33"/>
      <c r="F14" s="33"/>
      <c r="G14" s="33"/>
      <c r="H14" s="33"/>
      <c r="S14" s="16"/>
      <c r="T14" s="17"/>
      <c r="U14" s="18"/>
      <c r="V14" s="19"/>
      <c r="W14" s="19"/>
      <c r="X14" s="19"/>
      <c r="Y14" s="19"/>
      <c r="Z14" s="20"/>
      <c r="AA14" s="12"/>
    </row>
    <row r="15" spans="2:27" x14ac:dyDescent="0.3">
      <c r="B15" s="30"/>
      <c r="C15" s="31"/>
      <c r="D15" s="32"/>
      <c r="E15" s="33"/>
      <c r="F15" s="33"/>
      <c r="G15" s="33"/>
      <c r="H15" s="33"/>
      <c r="I15" s="26" t="s">
        <v>3</v>
      </c>
      <c r="J15" s="8">
        <f>AVERAGE(J6:J13)</f>
        <v>10387.625</v>
      </c>
      <c r="S15" s="16"/>
      <c r="T15" s="17"/>
      <c r="U15" s="18"/>
      <c r="V15" s="19"/>
      <c r="W15" s="19"/>
      <c r="X15" s="19"/>
      <c r="Y15" s="19"/>
      <c r="Z15" s="20"/>
      <c r="AA15" s="12"/>
    </row>
    <row r="16" spans="2:27" x14ac:dyDescent="0.3">
      <c r="B16" s="30"/>
      <c r="C16" s="31"/>
      <c r="D16" s="32"/>
      <c r="E16" s="33"/>
      <c r="F16" s="33"/>
      <c r="G16" s="33"/>
      <c r="H16" s="33"/>
      <c r="I16" s="27" t="s">
        <v>5</v>
      </c>
      <c r="J16" s="25">
        <f>STDEV(J6:J13)</f>
        <v>897.6789017874296</v>
      </c>
      <c r="S16" s="16"/>
      <c r="T16" s="17"/>
      <c r="U16" s="18"/>
      <c r="V16" s="19"/>
      <c r="W16" s="19"/>
      <c r="X16" s="19"/>
      <c r="Y16" s="19"/>
      <c r="Z16" s="20"/>
      <c r="AA16" s="12"/>
    </row>
    <row r="17" spans="2:27" x14ac:dyDescent="0.3">
      <c r="B17" s="30"/>
      <c r="C17" s="31"/>
      <c r="D17" s="32"/>
      <c r="E17" s="33"/>
      <c r="F17" s="33"/>
      <c r="G17" s="33"/>
      <c r="H17" s="33"/>
      <c r="I17" s="28" t="s">
        <v>8</v>
      </c>
      <c r="J17" s="25">
        <f>QUARTILE(J6:J13,1)</f>
        <v>10009.5</v>
      </c>
      <c r="S17" s="16"/>
      <c r="T17" s="17"/>
      <c r="U17" s="18"/>
      <c r="V17" s="19"/>
      <c r="W17" s="19"/>
      <c r="X17" s="19"/>
      <c r="Y17" s="19"/>
      <c r="Z17" s="20"/>
      <c r="AA17" s="12"/>
    </row>
    <row r="18" spans="2:27" x14ac:dyDescent="0.3">
      <c r="B18" s="30"/>
      <c r="C18" s="31"/>
      <c r="D18" s="32"/>
      <c r="E18" s="33"/>
      <c r="F18" s="33"/>
      <c r="G18" s="33"/>
      <c r="H18" s="33"/>
      <c r="I18" s="28" t="s">
        <v>12</v>
      </c>
      <c r="J18" s="25">
        <f>QUARTILE(J6:J13,3)</f>
        <v>11060</v>
      </c>
      <c r="S18" s="16"/>
      <c r="T18" s="17"/>
      <c r="U18" s="18"/>
      <c r="V18" s="19"/>
      <c r="W18" s="19"/>
      <c r="X18" s="19"/>
      <c r="Y18" s="19"/>
      <c r="Z18" s="20"/>
      <c r="AA18" s="12"/>
    </row>
    <row r="19" spans="2:27" x14ac:dyDescent="0.3">
      <c r="B19" s="30"/>
      <c r="C19" s="31"/>
      <c r="D19" s="32"/>
      <c r="E19" s="33"/>
      <c r="F19" s="33"/>
      <c r="G19" s="33"/>
      <c r="H19" s="33"/>
      <c r="I19" s="28" t="s">
        <v>9</v>
      </c>
      <c r="J19" s="25">
        <f>J18-J17</f>
        <v>1050.5</v>
      </c>
      <c r="S19" s="16"/>
      <c r="T19" s="17"/>
      <c r="U19" s="18"/>
      <c r="V19" s="19"/>
      <c r="W19" s="19"/>
      <c r="X19" s="19"/>
      <c r="Y19" s="19"/>
      <c r="Z19" s="20"/>
      <c r="AA19" s="12"/>
    </row>
    <row r="20" spans="2:27" x14ac:dyDescent="0.3">
      <c r="B20" s="30"/>
      <c r="C20" s="31"/>
      <c r="D20" s="32"/>
      <c r="E20" s="33"/>
      <c r="F20" s="33"/>
      <c r="G20" s="33"/>
      <c r="H20" s="33"/>
      <c r="I20" s="28" t="s">
        <v>10</v>
      </c>
      <c r="J20" s="25">
        <f>J18+J19*1.5</f>
        <v>12635.75</v>
      </c>
      <c r="S20" s="16"/>
      <c r="T20" s="17"/>
      <c r="U20" s="18"/>
      <c r="V20" s="19"/>
      <c r="W20" s="19"/>
      <c r="X20" s="19"/>
      <c r="Y20" s="19"/>
      <c r="Z20" s="20"/>
      <c r="AA20" s="12"/>
    </row>
    <row r="21" spans="2:27" ht="15" thickBot="1" x14ac:dyDescent="0.35">
      <c r="I21" s="29" t="s">
        <v>11</v>
      </c>
      <c r="J21" s="9">
        <f>J17-J19*1.5</f>
        <v>8433.75</v>
      </c>
      <c r="S21" s="16"/>
      <c r="T21" s="17"/>
      <c r="U21" s="18"/>
      <c r="V21" s="19"/>
      <c r="W21" s="19"/>
      <c r="X21" s="19"/>
      <c r="Y21" s="19"/>
    </row>
    <row r="22" spans="2:27" x14ac:dyDescent="0.3">
      <c r="B22" s="36"/>
      <c r="C22" s="36"/>
      <c r="S22" s="16"/>
      <c r="T22" s="17"/>
      <c r="U22" s="18"/>
      <c r="V22" s="19"/>
      <c r="W22" s="19"/>
      <c r="X22" s="21"/>
      <c r="Y22" s="19"/>
    </row>
    <row r="23" spans="2:27" x14ac:dyDescent="0.3">
      <c r="B23" s="36"/>
      <c r="C23" s="36"/>
      <c r="S23" s="16"/>
      <c r="T23" s="17"/>
      <c r="U23" s="18"/>
      <c r="V23" s="19"/>
      <c r="W23" s="19"/>
      <c r="X23" s="21"/>
      <c r="Y23" s="19"/>
    </row>
    <row r="24" spans="2:27" x14ac:dyDescent="0.3">
      <c r="B24" s="36"/>
      <c r="C24" s="36"/>
    </row>
    <row r="25" spans="2:27" x14ac:dyDescent="0.3">
      <c r="B25" s="36"/>
      <c r="C25" s="36"/>
    </row>
    <row r="26" spans="2:27" x14ac:dyDescent="0.3">
      <c r="B26" s="36"/>
      <c r="C26" s="36"/>
    </row>
    <row r="27" spans="2:27" x14ac:dyDescent="0.3">
      <c r="B27" s="36"/>
      <c r="C27" s="36"/>
      <c r="D27" s="16"/>
      <c r="E27" s="16"/>
      <c r="F27" s="16"/>
      <c r="I27" s="16"/>
      <c r="J27" s="16"/>
      <c r="S27" s="16"/>
      <c r="T27" s="16"/>
      <c r="U27" s="16"/>
      <c r="V27" s="16"/>
      <c r="W27" s="16"/>
      <c r="X27" s="16"/>
      <c r="Y27" s="16"/>
      <c r="Z27" s="16"/>
      <c r="AA27" s="16"/>
    </row>
    <row r="28" spans="2:27" x14ac:dyDescent="0.3">
      <c r="B28" s="36"/>
      <c r="C28" s="36"/>
      <c r="D28" s="18"/>
      <c r="E28" s="19"/>
      <c r="F28" s="19"/>
      <c r="I28" s="20"/>
      <c r="J28" s="12"/>
      <c r="S28" s="16"/>
      <c r="T28" s="17"/>
      <c r="U28" s="18"/>
      <c r="V28" s="19"/>
      <c r="W28" s="19"/>
      <c r="X28" s="19"/>
      <c r="Y28" s="19"/>
      <c r="Z28" s="20"/>
      <c r="AA28" s="12"/>
    </row>
    <row r="29" spans="2:27" x14ac:dyDescent="0.3">
      <c r="B29" s="36"/>
      <c r="C29" s="36"/>
      <c r="D29" s="18"/>
      <c r="E29" s="19"/>
      <c r="F29" s="19"/>
      <c r="I29" s="20"/>
      <c r="J29" s="12"/>
      <c r="S29" s="16"/>
      <c r="T29" s="17"/>
      <c r="U29" s="18"/>
      <c r="V29" s="19"/>
      <c r="W29" s="19"/>
      <c r="X29" s="19"/>
      <c r="Y29" s="19"/>
      <c r="Z29" s="20"/>
      <c r="AA29" s="12"/>
    </row>
    <row r="30" spans="2:27" x14ac:dyDescent="0.3">
      <c r="B30" s="36"/>
      <c r="C30" s="36"/>
      <c r="D30" s="18"/>
      <c r="E30" s="19"/>
      <c r="F30" s="19"/>
      <c r="G30" s="19"/>
      <c r="H30" s="19"/>
      <c r="I30" s="20"/>
      <c r="J30" s="12"/>
      <c r="S30" s="16"/>
      <c r="T30" s="17"/>
      <c r="U30" s="18"/>
      <c r="V30" s="19"/>
      <c r="W30" s="19"/>
      <c r="X30" s="19"/>
      <c r="Y30" s="19"/>
      <c r="Z30" s="20"/>
      <c r="AA30" s="12"/>
    </row>
    <row r="31" spans="2:27" x14ac:dyDescent="0.3">
      <c r="B31" s="36"/>
      <c r="C31" s="36"/>
      <c r="D31" s="18"/>
      <c r="E31" s="19"/>
      <c r="F31" s="19"/>
      <c r="G31" s="19"/>
      <c r="H31" s="19"/>
      <c r="I31" s="20"/>
      <c r="J31" s="12"/>
      <c r="S31" s="16"/>
      <c r="T31" s="17"/>
      <c r="U31" s="18"/>
      <c r="V31" s="19"/>
      <c r="W31" s="19"/>
      <c r="X31" s="19"/>
      <c r="Y31" s="19"/>
      <c r="Z31" s="20"/>
      <c r="AA31" s="12"/>
    </row>
    <row r="32" spans="2:27" x14ac:dyDescent="0.3">
      <c r="B32" s="36"/>
      <c r="C32" s="36"/>
      <c r="D32" s="18"/>
      <c r="E32" s="19"/>
      <c r="F32" s="19"/>
      <c r="G32" s="19"/>
      <c r="H32" s="19"/>
      <c r="I32" s="20"/>
      <c r="J32" s="12"/>
      <c r="S32" s="16"/>
      <c r="T32" s="17"/>
      <c r="U32" s="18"/>
      <c r="V32" s="19"/>
      <c r="W32" s="19"/>
      <c r="X32" s="19"/>
      <c r="Y32" s="19"/>
      <c r="Z32" s="20"/>
      <c r="AA32" s="12"/>
    </row>
    <row r="33" spans="2:27" x14ac:dyDescent="0.3">
      <c r="B33" s="36"/>
      <c r="C33" s="36"/>
      <c r="D33" s="18"/>
      <c r="E33" s="19"/>
      <c r="F33" s="19"/>
      <c r="G33" s="19"/>
      <c r="H33" s="19"/>
      <c r="I33" s="20"/>
      <c r="J33" s="12"/>
      <c r="S33" s="16"/>
      <c r="T33" s="17"/>
      <c r="U33" s="18"/>
      <c r="V33" s="19"/>
      <c r="W33" s="19"/>
      <c r="X33" s="19"/>
      <c r="Y33" s="19"/>
      <c r="Z33" s="20"/>
      <c r="AA33" s="12"/>
    </row>
    <row r="34" spans="2:27" x14ac:dyDescent="0.3">
      <c r="B34" s="36"/>
      <c r="C34" s="36"/>
      <c r="D34" s="18"/>
      <c r="E34" s="19"/>
      <c r="F34" s="19"/>
      <c r="G34" s="19"/>
      <c r="H34" s="19"/>
      <c r="I34" s="20"/>
      <c r="J34" s="12"/>
      <c r="S34" s="16"/>
      <c r="T34" s="17"/>
      <c r="U34" s="18"/>
      <c r="V34" s="19"/>
      <c r="W34" s="19"/>
      <c r="X34" s="19"/>
      <c r="Y34" s="19"/>
      <c r="Z34" s="20"/>
      <c r="AA34" s="12"/>
    </row>
    <row r="35" spans="2:27" x14ac:dyDescent="0.3">
      <c r="B35" s="36"/>
      <c r="C35" s="36"/>
      <c r="D35" s="17"/>
      <c r="E35" s="17"/>
      <c r="F35" s="17"/>
      <c r="G35" s="17"/>
      <c r="H35" s="17"/>
      <c r="I35" s="17"/>
      <c r="J35" s="17"/>
      <c r="S35" s="16"/>
      <c r="T35" s="17"/>
      <c r="U35" s="18"/>
      <c r="V35" s="19"/>
      <c r="W35" s="19"/>
      <c r="X35" s="19"/>
      <c r="Y35" s="19"/>
      <c r="Z35" s="20"/>
      <c r="AA35" s="12"/>
    </row>
    <row r="36" spans="2:27" x14ac:dyDescent="0.3">
      <c r="B36" s="36"/>
      <c r="C36" s="36"/>
      <c r="E36" s="19"/>
      <c r="F36" s="19"/>
      <c r="G36" s="19"/>
      <c r="H36" s="19"/>
      <c r="I36" s="20"/>
      <c r="J36" s="12"/>
      <c r="S36" s="16"/>
      <c r="T36" s="17"/>
      <c r="U36" s="18"/>
      <c r="V36" s="19"/>
      <c r="W36" s="19"/>
      <c r="X36" s="19"/>
      <c r="Y36" s="19"/>
      <c r="Z36" s="20"/>
      <c r="AA36" s="12"/>
    </row>
    <row r="37" spans="2:27" x14ac:dyDescent="0.3">
      <c r="B37" s="36"/>
      <c r="C37" s="36"/>
      <c r="D37" s="18"/>
      <c r="E37" s="19"/>
      <c r="F37" s="19"/>
      <c r="G37" s="19"/>
      <c r="H37" s="19"/>
      <c r="I37" s="20"/>
      <c r="J37" s="12"/>
      <c r="S37" s="16"/>
      <c r="T37" s="17"/>
      <c r="U37" s="18"/>
      <c r="V37" s="19"/>
      <c r="W37" s="19"/>
      <c r="X37" s="19"/>
      <c r="Y37" s="19"/>
      <c r="Z37" s="20"/>
      <c r="AA37" s="12"/>
    </row>
    <row r="38" spans="2:27" x14ac:dyDescent="0.3">
      <c r="B38" s="36"/>
      <c r="C38" s="36"/>
      <c r="D38" s="18"/>
      <c r="E38" s="19"/>
      <c r="F38" s="19"/>
      <c r="G38" s="19"/>
      <c r="H38" s="19"/>
      <c r="I38" s="20"/>
      <c r="J38" s="12"/>
      <c r="S38" s="16"/>
      <c r="T38" s="17"/>
      <c r="U38" s="18"/>
      <c r="V38" s="19"/>
      <c r="W38" s="19"/>
      <c r="X38" s="19"/>
      <c r="Y38" s="19"/>
      <c r="Z38" s="20"/>
      <c r="AA38" s="12"/>
    </row>
    <row r="39" spans="2:27" x14ac:dyDescent="0.3">
      <c r="B39" s="36"/>
      <c r="C39" s="36"/>
      <c r="D39" s="18"/>
      <c r="E39" s="19"/>
      <c r="F39" s="19"/>
      <c r="G39" s="19"/>
      <c r="H39" s="19"/>
      <c r="I39" s="20"/>
      <c r="J39" s="12"/>
      <c r="S39" s="16"/>
      <c r="T39" s="17"/>
      <c r="U39" s="18"/>
      <c r="V39" s="19"/>
      <c r="W39" s="19"/>
      <c r="X39" s="19"/>
      <c r="Y39" s="19"/>
      <c r="Z39" s="20"/>
      <c r="AA39" s="12"/>
    </row>
    <row r="40" spans="2:27" x14ac:dyDescent="0.3">
      <c r="B40" s="36"/>
      <c r="C40" s="36"/>
      <c r="D40" s="18"/>
      <c r="E40" s="19"/>
      <c r="F40" s="19"/>
      <c r="G40" s="19"/>
      <c r="H40" s="19"/>
      <c r="I40" s="20"/>
      <c r="J40" s="12"/>
      <c r="S40" s="16"/>
      <c r="T40" s="17"/>
      <c r="U40" s="18"/>
      <c r="V40" s="19"/>
      <c r="W40" s="19"/>
      <c r="X40" s="19"/>
      <c r="Y40" s="19"/>
      <c r="Z40" s="20"/>
      <c r="AA40" s="12"/>
    </row>
    <row r="41" spans="2:27" x14ac:dyDescent="0.3">
      <c r="B41" s="36"/>
      <c r="C41" s="36"/>
      <c r="D41" s="18"/>
      <c r="E41" s="19"/>
      <c r="F41" s="19"/>
      <c r="G41" s="19"/>
      <c r="H41" s="19"/>
      <c r="I41" s="20"/>
      <c r="J41" s="12"/>
      <c r="S41" s="16"/>
      <c r="T41" s="17"/>
      <c r="U41" s="18"/>
      <c r="V41" s="19"/>
      <c r="W41" s="19"/>
      <c r="X41" s="19"/>
      <c r="Y41" s="19"/>
      <c r="Z41" s="20"/>
      <c r="AA41" s="12"/>
    </row>
    <row r="42" spans="2:27" x14ac:dyDescent="0.3">
      <c r="B42" s="36"/>
      <c r="C42" s="36"/>
      <c r="D42" s="22"/>
      <c r="E42" s="19"/>
      <c r="F42" s="19"/>
      <c r="G42" s="19"/>
      <c r="H42" s="19"/>
      <c r="I42" s="20"/>
      <c r="J42" s="12"/>
      <c r="S42" s="16"/>
      <c r="T42" s="17"/>
      <c r="U42" s="22"/>
      <c r="V42" s="19"/>
      <c r="W42" s="19"/>
      <c r="X42" s="19"/>
      <c r="Y42" s="19"/>
      <c r="Z42" s="20"/>
      <c r="AA42" s="12"/>
    </row>
    <row r="43" spans="2:27" x14ac:dyDescent="0.3">
      <c r="B43" s="36"/>
      <c r="C43" s="36"/>
    </row>
    <row r="44" spans="2:27" x14ac:dyDescent="0.3">
      <c r="B44" s="36"/>
      <c r="C44" s="36"/>
      <c r="G44" s="23"/>
      <c r="H44" s="19"/>
      <c r="X44" s="23"/>
      <c r="Y44" s="19"/>
    </row>
    <row r="45" spans="2:27" x14ac:dyDescent="0.3">
      <c r="B45" s="36"/>
      <c r="C45" s="36"/>
      <c r="G45" s="23"/>
      <c r="H45" s="19"/>
      <c r="X45" s="24"/>
      <c r="Y45" s="19"/>
    </row>
    <row r="46" spans="2:27" x14ac:dyDescent="0.3">
      <c r="B46" s="36"/>
      <c r="C46" s="36"/>
    </row>
    <row r="47" spans="2:27" x14ac:dyDescent="0.3">
      <c r="B47" s="36"/>
      <c r="C47" s="36"/>
    </row>
    <row r="48" spans="2:27" x14ac:dyDescent="0.3">
      <c r="B48" s="36"/>
      <c r="C48" s="36"/>
    </row>
    <row r="49" spans="2:3" x14ac:dyDescent="0.3">
      <c r="B49" s="36"/>
      <c r="C49" s="36"/>
    </row>
    <row r="50" spans="2:3" x14ac:dyDescent="0.3">
      <c r="B50" s="36"/>
      <c r="C50" s="36"/>
    </row>
    <row r="51" spans="2:3" x14ac:dyDescent="0.3">
      <c r="B51" s="36"/>
      <c r="C51" s="36"/>
    </row>
    <row r="52" spans="2:3" x14ac:dyDescent="0.3">
      <c r="B52" s="36"/>
      <c r="C52" s="36"/>
    </row>
    <row r="53" spans="2:3" x14ac:dyDescent="0.3">
      <c r="B53" s="36"/>
      <c r="C53" s="36"/>
    </row>
    <row r="54" spans="2:3" x14ac:dyDescent="0.3">
      <c r="B54" s="36"/>
      <c r="C54" s="36"/>
    </row>
    <row r="55" spans="2:3" x14ac:dyDescent="0.3">
      <c r="B55" s="36"/>
      <c r="C55" s="36"/>
    </row>
    <row r="56" spans="2:3" x14ac:dyDescent="0.3">
      <c r="B56" s="36"/>
      <c r="C56" s="36"/>
    </row>
    <row r="57" spans="2:3" x14ac:dyDescent="0.3">
      <c r="B57" s="36"/>
      <c r="C57" s="36"/>
    </row>
    <row r="58" spans="2:3" x14ac:dyDescent="0.3">
      <c r="B58" s="36"/>
      <c r="C58" s="36"/>
    </row>
    <row r="59" spans="2:3" x14ac:dyDescent="0.3">
      <c r="B59" s="36"/>
      <c r="C59" s="36"/>
    </row>
    <row r="60" spans="2:3" x14ac:dyDescent="0.3">
      <c r="B60" s="36"/>
      <c r="C60" s="36"/>
    </row>
    <row r="61" spans="2:3" x14ac:dyDescent="0.3">
      <c r="B61" s="36"/>
      <c r="C61" s="36"/>
    </row>
    <row r="62" spans="2:3" x14ac:dyDescent="0.3">
      <c r="B62" s="36"/>
      <c r="C62" s="36"/>
    </row>
    <row r="63" spans="2:3" x14ac:dyDescent="0.3">
      <c r="B63" s="36"/>
      <c r="C63" s="36"/>
    </row>
    <row r="64" spans="2:3" x14ac:dyDescent="0.3">
      <c r="B64" s="36"/>
      <c r="C64" s="36"/>
    </row>
    <row r="65" spans="2:3" x14ac:dyDescent="0.3">
      <c r="B65" s="36"/>
      <c r="C65" s="36"/>
    </row>
    <row r="66" spans="2:3" x14ac:dyDescent="0.3">
      <c r="B66" s="36"/>
      <c r="C66" s="36"/>
    </row>
    <row r="67" spans="2:3" x14ac:dyDescent="0.3">
      <c r="B67" s="36"/>
      <c r="C67" s="36"/>
    </row>
    <row r="68" spans="2:3" x14ac:dyDescent="0.3">
      <c r="B68" s="36"/>
      <c r="C68" s="36"/>
    </row>
    <row r="69" spans="2:3" x14ac:dyDescent="0.3">
      <c r="B69" s="36"/>
      <c r="C69" s="36"/>
    </row>
    <row r="70" spans="2:3" x14ac:dyDescent="0.3">
      <c r="B70" s="36"/>
      <c r="C70" s="36"/>
    </row>
    <row r="71" spans="2:3" x14ac:dyDescent="0.3">
      <c r="B71" s="36"/>
      <c r="C71" s="36"/>
    </row>
    <row r="72" spans="2:3" x14ac:dyDescent="0.3">
      <c r="B72" s="36"/>
      <c r="C72" s="36"/>
    </row>
    <row r="73" spans="2:3" x14ac:dyDescent="0.3">
      <c r="B73" s="36"/>
      <c r="C73" s="36"/>
    </row>
    <row r="74" spans="2:3" x14ac:dyDescent="0.3">
      <c r="B74" s="36"/>
      <c r="C74" s="36"/>
    </row>
    <row r="75" spans="2:3" x14ac:dyDescent="0.3">
      <c r="B75" s="36"/>
      <c r="C75" s="36"/>
    </row>
    <row r="76" spans="2:3" x14ac:dyDescent="0.3">
      <c r="B76" s="36"/>
      <c r="C76" s="36"/>
    </row>
    <row r="77" spans="2:3" x14ac:dyDescent="0.3">
      <c r="B77" s="36"/>
      <c r="C77" s="36"/>
    </row>
    <row r="78" spans="2:3" x14ac:dyDescent="0.3">
      <c r="B78" s="36"/>
      <c r="C78" s="36"/>
    </row>
    <row r="79" spans="2:3" x14ac:dyDescent="0.3">
      <c r="B79" s="36"/>
      <c r="C79" s="36"/>
    </row>
    <row r="80" spans="2:3" x14ac:dyDescent="0.3">
      <c r="B80" s="36"/>
      <c r="C80" s="36"/>
    </row>
    <row r="81" spans="2:3" x14ac:dyDescent="0.3">
      <c r="B81" s="36"/>
      <c r="C81" s="36"/>
    </row>
    <row r="82" spans="2:3" x14ac:dyDescent="0.3">
      <c r="B82" s="36"/>
      <c r="C82" s="36"/>
    </row>
    <row r="83" spans="2:3" x14ac:dyDescent="0.3">
      <c r="B83" s="36"/>
      <c r="C83" s="36"/>
    </row>
    <row r="84" spans="2:3" x14ac:dyDescent="0.3">
      <c r="B84" s="36"/>
      <c r="C84" s="36"/>
    </row>
    <row r="85" spans="2:3" x14ac:dyDescent="0.3">
      <c r="B85" s="36"/>
      <c r="C85" s="36"/>
    </row>
    <row r="86" spans="2:3" x14ac:dyDescent="0.3">
      <c r="B86" s="36"/>
      <c r="C86" s="36"/>
    </row>
    <row r="87" spans="2:3" x14ac:dyDescent="0.3">
      <c r="B87" s="36"/>
      <c r="C87" s="36"/>
    </row>
    <row r="88" spans="2:3" x14ac:dyDescent="0.3">
      <c r="B88" s="36"/>
      <c r="C88" s="36"/>
    </row>
    <row r="89" spans="2:3" x14ac:dyDescent="0.3">
      <c r="B89" s="36"/>
      <c r="C89" s="36"/>
    </row>
    <row r="90" spans="2:3" x14ac:dyDescent="0.3">
      <c r="B90" s="36"/>
      <c r="C90" s="36"/>
    </row>
    <row r="91" spans="2:3" x14ac:dyDescent="0.3">
      <c r="B91" s="36"/>
      <c r="C91" s="36"/>
    </row>
    <row r="92" spans="2:3" x14ac:dyDescent="0.3">
      <c r="B92" s="36"/>
      <c r="C92" s="36"/>
    </row>
    <row r="93" spans="2:3" x14ac:dyDescent="0.3">
      <c r="B93" s="36"/>
      <c r="C93" s="36"/>
    </row>
    <row r="94" spans="2:3" x14ac:dyDescent="0.3">
      <c r="B94" s="36"/>
      <c r="C94" s="36"/>
    </row>
    <row r="95" spans="2:3" x14ac:dyDescent="0.3">
      <c r="B95" s="36"/>
      <c r="C95" s="36"/>
    </row>
    <row r="96" spans="2:3" x14ac:dyDescent="0.3">
      <c r="B96" s="36"/>
      <c r="C96" s="36"/>
    </row>
    <row r="97" spans="2:3" x14ac:dyDescent="0.3">
      <c r="B97" s="36"/>
      <c r="C97" s="36"/>
    </row>
    <row r="98" spans="2:3" x14ac:dyDescent="0.3">
      <c r="B98" s="36"/>
      <c r="C98" s="36"/>
    </row>
    <row r="99" spans="2:3" x14ac:dyDescent="0.3">
      <c r="B99" s="36"/>
      <c r="C99" s="36"/>
    </row>
    <row r="100" spans="2:3" x14ac:dyDescent="0.3">
      <c r="B100" s="36"/>
      <c r="C100" s="36"/>
    </row>
    <row r="101" spans="2:3" x14ac:dyDescent="0.3">
      <c r="B101" s="36"/>
      <c r="C101" s="36"/>
    </row>
    <row r="102" spans="2:3" x14ac:dyDescent="0.3">
      <c r="B102" s="36"/>
      <c r="C102" s="36"/>
    </row>
    <row r="103" spans="2:3" x14ac:dyDescent="0.3">
      <c r="B103" s="36"/>
      <c r="C103" s="36"/>
    </row>
    <row r="104" spans="2:3" x14ac:dyDescent="0.3">
      <c r="B104" s="36"/>
      <c r="C104" s="36"/>
    </row>
    <row r="105" spans="2:3" x14ac:dyDescent="0.3">
      <c r="B105" s="36"/>
      <c r="C105" s="36"/>
    </row>
    <row r="106" spans="2:3" x14ac:dyDescent="0.3">
      <c r="B106" s="36"/>
      <c r="C106" s="36"/>
    </row>
    <row r="107" spans="2:3" x14ac:dyDescent="0.3">
      <c r="B107" s="36"/>
      <c r="C107" s="36"/>
    </row>
    <row r="108" spans="2:3" x14ac:dyDescent="0.3">
      <c r="B108" s="36"/>
      <c r="C108" s="36"/>
    </row>
    <row r="109" spans="2:3" x14ac:dyDescent="0.3">
      <c r="B109" s="36"/>
      <c r="C109" s="36"/>
    </row>
    <row r="110" spans="2:3" x14ac:dyDescent="0.3">
      <c r="B110" s="36"/>
      <c r="C110" s="36"/>
    </row>
    <row r="111" spans="2:3" x14ac:dyDescent="0.3">
      <c r="B111" s="36"/>
      <c r="C111" s="36"/>
    </row>
    <row r="112" spans="2:3" x14ac:dyDescent="0.3">
      <c r="B112" s="36"/>
      <c r="C112" s="36"/>
    </row>
    <row r="113" spans="2:3" x14ac:dyDescent="0.3">
      <c r="B113" s="36"/>
      <c r="C113" s="36"/>
    </row>
    <row r="114" spans="2:3" x14ac:dyDescent="0.3">
      <c r="B114" s="36"/>
      <c r="C114" s="36"/>
    </row>
    <row r="115" spans="2:3" x14ac:dyDescent="0.3">
      <c r="B115" s="36"/>
      <c r="C115" s="36"/>
    </row>
    <row r="116" spans="2:3" x14ac:dyDescent="0.3">
      <c r="B116" s="36"/>
      <c r="C116" s="36"/>
    </row>
    <row r="117" spans="2:3" x14ac:dyDescent="0.3">
      <c r="B117" s="36"/>
      <c r="C117" s="36"/>
    </row>
    <row r="118" spans="2:3" x14ac:dyDescent="0.3">
      <c r="B118" s="36"/>
      <c r="C118" s="36"/>
    </row>
    <row r="119" spans="2:3" x14ac:dyDescent="0.3">
      <c r="B119" s="36"/>
      <c r="C119" s="36"/>
    </row>
    <row r="120" spans="2:3" x14ac:dyDescent="0.3">
      <c r="B120" s="36"/>
      <c r="C120" s="36"/>
    </row>
    <row r="121" spans="2:3" x14ac:dyDescent="0.3">
      <c r="B121" s="36"/>
      <c r="C121" s="36"/>
    </row>
    <row r="122" spans="2:3" x14ac:dyDescent="0.3">
      <c r="B122" s="36"/>
      <c r="C122" s="36"/>
    </row>
    <row r="123" spans="2:3" x14ac:dyDescent="0.3">
      <c r="B123" s="36"/>
      <c r="C123" s="36"/>
    </row>
    <row r="124" spans="2:3" x14ac:dyDescent="0.3">
      <c r="B124" s="36"/>
      <c r="C124" s="36"/>
    </row>
    <row r="125" spans="2:3" x14ac:dyDescent="0.3">
      <c r="B125" s="36"/>
      <c r="C125" s="36"/>
    </row>
    <row r="126" spans="2:3" x14ac:dyDescent="0.3">
      <c r="B126" s="36"/>
      <c r="C126" s="36"/>
    </row>
    <row r="127" spans="2:3" x14ac:dyDescent="0.3">
      <c r="B127" s="36"/>
      <c r="C127" s="36"/>
    </row>
    <row r="128" spans="2:3" x14ac:dyDescent="0.3">
      <c r="B128" s="36"/>
      <c r="C128" s="36"/>
    </row>
    <row r="129" spans="2:3" x14ac:dyDescent="0.3">
      <c r="B129" s="36"/>
      <c r="C129" s="36"/>
    </row>
    <row r="130" spans="2:3" x14ac:dyDescent="0.3">
      <c r="B130" s="36"/>
      <c r="C130" s="36"/>
    </row>
    <row r="131" spans="2:3" x14ac:dyDescent="0.3">
      <c r="B131" s="36"/>
      <c r="C131" s="36"/>
    </row>
    <row r="132" spans="2:3" x14ac:dyDescent="0.3">
      <c r="B132" s="36"/>
      <c r="C132" s="36"/>
    </row>
    <row r="133" spans="2:3" x14ac:dyDescent="0.3">
      <c r="B133" s="36"/>
      <c r="C133" s="36"/>
    </row>
    <row r="134" spans="2:3" x14ac:dyDescent="0.3">
      <c r="B134" s="36"/>
      <c r="C134" s="36"/>
    </row>
    <row r="135" spans="2:3" x14ac:dyDescent="0.3">
      <c r="B135" s="36"/>
      <c r="C135" s="36"/>
    </row>
    <row r="136" spans="2:3" x14ac:dyDescent="0.3">
      <c r="B136" s="36"/>
      <c r="C136" s="36"/>
    </row>
    <row r="137" spans="2:3" x14ac:dyDescent="0.3">
      <c r="B137" s="36"/>
      <c r="C137" s="36"/>
    </row>
    <row r="138" spans="2:3" x14ac:dyDescent="0.3">
      <c r="B138" s="36"/>
      <c r="C138" s="36"/>
    </row>
    <row r="139" spans="2:3" x14ac:dyDescent="0.3">
      <c r="B139" s="36"/>
      <c r="C139" s="36"/>
    </row>
    <row r="140" spans="2:3" x14ac:dyDescent="0.3">
      <c r="B140" s="36"/>
      <c r="C140" s="36"/>
    </row>
    <row r="141" spans="2:3" x14ac:dyDescent="0.3">
      <c r="B141" s="36"/>
      <c r="C141" s="36"/>
    </row>
    <row r="142" spans="2:3" x14ac:dyDescent="0.3">
      <c r="B142" s="36"/>
      <c r="C142" s="36"/>
    </row>
    <row r="143" spans="2:3" x14ac:dyDescent="0.3">
      <c r="B143" s="36"/>
      <c r="C143" s="36"/>
    </row>
    <row r="144" spans="2:3" x14ac:dyDescent="0.3">
      <c r="B144" s="36"/>
      <c r="C144" s="36"/>
    </row>
    <row r="145" spans="2:3" x14ac:dyDescent="0.3">
      <c r="B145" s="36"/>
      <c r="C145" s="36"/>
    </row>
    <row r="146" spans="2:3" x14ac:dyDescent="0.3">
      <c r="B146" s="36"/>
      <c r="C146" s="36"/>
    </row>
    <row r="147" spans="2:3" x14ac:dyDescent="0.3">
      <c r="B147" s="36"/>
      <c r="C147" s="36"/>
    </row>
    <row r="148" spans="2:3" x14ac:dyDescent="0.3">
      <c r="B148" s="36"/>
      <c r="C148" s="36"/>
    </row>
    <row r="149" spans="2:3" x14ac:dyDescent="0.3">
      <c r="B149" s="36"/>
      <c r="C149" s="36"/>
    </row>
    <row r="150" spans="2:3" x14ac:dyDescent="0.3">
      <c r="B150" s="36"/>
      <c r="C150" s="36"/>
    </row>
    <row r="151" spans="2:3" x14ac:dyDescent="0.3">
      <c r="B151" s="36"/>
      <c r="C151" s="36"/>
    </row>
    <row r="152" spans="2:3" x14ac:dyDescent="0.3">
      <c r="B152" s="36"/>
      <c r="C152" s="36"/>
    </row>
    <row r="153" spans="2:3" x14ac:dyDescent="0.3">
      <c r="B153" s="36"/>
      <c r="C153" s="36"/>
    </row>
    <row r="154" spans="2:3" x14ac:dyDescent="0.3">
      <c r="B154" s="36"/>
      <c r="C154" s="36"/>
    </row>
    <row r="155" spans="2:3" x14ac:dyDescent="0.3">
      <c r="B155" s="36"/>
      <c r="C155" s="36"/>
    </row>
    <row r="156" spans="2:3" x14ac:dyDescent="0.3">
      <c r="B156" s="36"/>
      <c r="C156" s="36"/>
    </row>
    <row r="157" spans="2:3" x14ac:dyDescent="0.3">
      <c r="B157" s="36"/>
      <c r="C157" s="36"/>
    </row>
    <row r="158" spans="2:3" x14ac:dyDescent="0.3">
      <c r="B158" s="36"/>
      <c r="C158" s="36"/>
    </row>
    <row r="159" spans="2:3" x14ac:dyDescent="0.3">
      <c r="B159" s="36"/>
      <c r="C159" s="36"/>
    </row>
    <row r="160" spans="2:3" x14ac:dyDescent="0.3">
      <c r="B160" s="36"/>
      <c r="C160" s="36"/>
    </row>
    <row r="161" spans="2:3" x14ac:dyDescent="0.3">
      <c r="B161" s="36"/>
      <c r="C161" s="36"/>
    </row>
    <row r="162" spans="2:3" x14ac:dyDescent="0.3">
      <c r="B162" s="36"/>
      <c r="C162" s="36"/>
    </row>
    <row r="163" spans="2:3" x14ac:dyDescent="0.3">
      <c r="B163" s="36"/>
      <c r="C163" s="36"/>
    </row>
    <row r="164" spans="2:3" x14ac:dyDescent="0.3">
      <c r="B164" s="36"/>
      <c r="C164" s="36"/>
    </row>
    <row r="165" spans="2:3" x14ac:dyDescent="0.3">
      <c r="B165" s="36"/>
      <c r="C165" s="36"/>
    </row>
    <row r="166" spans="2:3" x14ac:dyDescent="0.3">
      <c r="B166" s="36"/>
      <c r="C166" s="36"/>
    </row>
    <row r="167" spans="2:3" x14ac:dyDescent="0.3">
      <c r="B167" s="36"/>
      <c r="C167" s="36"/>
    </row>
    <row r="168" spans="2:3" x14ac:dyDescent="0.3">
      <c r="B168" s="36"/>
      <c r="C168" s="36"/>
    </row>
    <row r="169" spans="2:3" x14ac:dyDescent="0.3">
      <c r="B169" s="36"/>
      <c r="C169" s="36"/>
    </row>
    <row r="170" spans="2:3" x14ac:dyDescent="0.3">
      <c r="B170" s="36"/>
      <c r="C170" s="36"/>
    </row>
    <row r="171" spans="2:3" x14ac:dyDescent="0.3">
      <c r="B171" s="36"/>
      <c r="C171" s="36"/>
    </row>
    <row r="172" spans="2:3" x14ac:dyDescent="0.3">
      <c r="B172" s="36"/>
      <c r="C172" s="36"/>
    </row>
    <row r="173" spans="2:3" x14ac:dyDescent="0.3">
      <c r="B173" s="36"/>
      <c r="C173" s="36"/>
    </row>
    <row r="174" spans="2:3" x14ac:dyDescent="0.3">
      <c r="B174" s="36"/>
      <c r="C174" s="36"/>
    </row>
    <row r="175" spans="2:3" x14ac:dyDescent="0.3">
      <c r="B175" s="36"/>
      <c r="C175" s="36"/>
    </row>
    <row r="176" spans="2:3" x14ac:dyDescent="0.3">
      <c r="B176" s="36"/>
      <c r="C176" s="36"/>
    </row>
    <row r="177" spans="2:3" x14ac:dyDescent="0.3">
      <c r="B177" s="36"/>
      <c r="C177" s="36"/>
    </row>
    <row r="178" spans="2:3" x14ac:dyDescent="0.3">
      <c r="B178" s="36"/>
      <c r="C178" s="36"/>
    </row>
    <row r="179" spans="2:3" x14ac:dyDescent="0.3">
      <c r="B179" s="36"/>
      <c r="C179" s="36"/>
    </row>
    <row r="180" spans="2:3" x14ac:dyDescent="0.3">
      <c r="B180" s="36"/>
      <c r="C180" s="36"/>
    </row>
    <row r="181" spans="2:3" x14ac:dyDescent="0.3">
      <c r="B181" s="36"/>
      <c r="C181" s="36"/>
    </row>
    <row r="182" spans="2:3" x14ac:dyDescent="0.3">
      <c r="B182" s="36"/>
      <c r="C182" s="36"/>
    </row>
    <row r="183" spans="2:3" x14ac:dyDescent="0.3">
      <c r="B183" s="36"/>
      <c r="C183" s="36"/>
    </row>
    <row r="184" spans="2:3" x14ac:dyDescent="0.3">
      <c r="B184" s="36"/>
      <c r="C184" s="36"/>
    </row>
    <row r="185" spans="2:3" x14ac:dyDescent="0.3">
      <c r="B185" s="36"/>
      <c r="C185" s="36"/>
    </row>
    <row r="186" spans="2:3" x14ac:dyDescent="0.3">
      <c r="B186" s="36"/>
      <c r="C186" s="36"/>
    </row>
    <row r="187" spans="2:3" x14ac:dyDescent="0.3">
      <c r="B187" s="36"/>
      <c r="C187" s="36"/>
    </row>
    <row r="188" spans="2:3" x14ac:dyDescent="0.3">
      <c r="B188" s="36"/>
      <c r="C188" s="36"/>
    </row>
    <row r="189" spans="2:3" x14ac:dyDescent="0.3">
      <c r="B189" s="36"/>
      <c r="C189" s="36"/>
    </row>
    <row r="190" spans="2:3" x14ac:dyDescent="0.3">
      <c r="B190" s="36"/>
      <c r="C190" s="36"/>
    </row>
    <row r="191" spans="2:3" x14ac:dyDescent="0.3">
      <c r="B191" s="36"/>
      <c r="C191" s="36"/>
    </row>
    <row r="192" spans="2:3" x14ac:dyDescent="0.3">
      <c r="B192" s="36"/>
      <c r="C192" s="36"/>
    </row>
    <row r="193" spans="2:3" x14ac:dyDescent="0.3">
      <c r="B193" s="36"/>
      <c r="C193" s="36"/>
    </row>
    <row r="194" spans="2:3" x14ac:dyDescent="0.3">
      <c r="B194" s="36"/>
      <c r="C194" s="36"/>
    </row>
    <row r="195" spans="2:3" x14ac:dyDescent="0.3">
      <c r="B195" s="36"/>
      <c r="C195" s="36"/>
    </row>
    <row r="196" spans="2:3" x14ac:dyDescent="0.3">
      <c r="B196" s="36"/>
      <c r="C196" s="36"/>
    </row>
    <row r="197" spans="2:3" x14ac:dyDescent="0.3">
      <c r="B197" s="36"/>
      <c r="C197" s="36"/>
    </row>
    <row r="198" spans="2:3" x14ac:dyDescent="0.3">
      <c r="B198" s="36"/>
      <c r="C198" s="36"/>
    </row>
    <row r="199" spans="2:3" x14ac:dyDescent="0.3">
      <c r="B199" s="36"/>
      <c r="C199" s="36"/>
    </row>
    <row r="200" spans="2:3" x14ac:dyDescent="0.3">
      <c r="B200" s="36"/>
      <c r="C200" s="36"/>
    </row>
    <row r="201" spans="2:3" x14ac:dyDescent="0.3">
      <c r="B201" s="36"/>
      <c r="C201" s="36"/>
    </row>
    <row r="202" spans="2:3" x14ac:dyDescent="0.3">
      <c r="B202" s="36"/>
      <c r="C202" s="36"/>
    </row>
    <row r="203" spans="2:3" x14ac:dyDescent="0.3">
      <c r="B203" s="36"/>
      <c r="C203" s="36"/>
    </row>
    <row r="204" spans="2:3" x14ac:dyDescent="0.3">
      <c r="B204" s="36"/>
      <c r="C204" s="36"/>
    </row>
    <row r="205" spans="2:3" x14ac:dyDescent="0.3">
      <c r="B205" s="36"/>
      <c r="C205" s="36"/>
    </row>
    <row r="206" spans="2:3" x14ac:dyDescent="0.3">
      <c r="B206" s="36"/>
      <c r="C206" s="36"/>
    </row>
    <row r="207" spans="2:3" x14ac:dyDescent="0.3">
      <c r="B207" s="36"/>
      <c r="C207" s="36"/>
    </row>
    <row r="208" spans="2:3" x14ac:dyDescent="0.3">
      <c r="B208" s="36"/>
      <c r="C208" s="36"/>
    </row>
    <row r="209" spans="2:3" x14ac:dyDescent="0.3">
      <c r="B209" s="36"/>
      <c r="C209" s="36"/>
    </row>
    <row r="210" spans="2:3" x14ac:dyDescent="0.3">
      <c r="B210" s="36"/>
      <c r="C210" s="36"/>
    </row>
    <row r="211" spans="2:3" x14ac:dyDescent="0.3">
      <c r="B211" s="36"/>
      <c r="C211" s="36"/>
    </row>
    <row r="212" spans="2:3" x14ac:dyDescent="0.3">
      <c r="B212" s="36"/>
      <c r="C212" s="36"/>
    </row>
    <row r="213" spans="2:3" x14ac:dyDescent="0.3">
      <c r="B213" s="36"/>
      <c r="C213" s="36"/>
    </row>
    <row r="214" spans="2:3" x14ac:dyDescent="0.3">
      <c r="B214" s="36"/>
      <c r="C214" s="36"/>
    </row>
    <row r="215" spans="2:3" x14ac:dyDescent="0.3">
      <c r="B215" s="36"/>
      <c r="C215" s="36"/>
    </row>
    <row r="216" spans="2:3" x14ac:dyDescent="0.3">
      <c r="B216" s="36"/>
      <c r="C216" s="36"/>
    </row>
    <row r="217" spans="2:3" x14ac:dyDescent="0.3">
      <c r="B217" s="36"/>
      <c r="C217" s="36"/>
    </row>
    <row r="218" spans="2:3" x14ac:dyDescent="0.3">
      <c r="B218" s="36"/>
      <c r="C218" s="36"/>
    </row>
    <row r="219" spans="2:3" x14ac:dyDescent="0.3">
      <c r="B219" s="36"/>
      <c r="C219" s="36"/>
    </row>
    <row r="220" spans="2:3" x14ac:dyDescent="0.3">
      <c r="B220" s="36"/>
      <c r="C220" s="36"/>
    </row>
    <row r="221" spans="2:3" x14ac:dyDescent="0.3">
      <c r="B221" s="36"/>
      <c r="C221" s="36"/>
    </row>
    <row r="222" spans="2:3" x14ac:dyDescent="0.3">
      <c r="B222" s="36"/>
      <c r="C222" s="36"/>
    </row>
    <row r="223" spans="2:3" x14ac:dyDescent="0.3">
      <c r="B223" s="36"/>
      <c r="C223" s="36"/>
    </row>
    <row r="224" spans="2:3" x14ac:dyDescent="0.3">
      <c r="B224" s="36"/>
      <c r="C224" s="36"/>
    </row>
    <row r="225" spans="2:3" x14ac:dyDescent="0.3">
      <c r="B225" s="36"/>
      <c r="C225" s="36"/>
    </row>
    <row r="226" spans="2:3" x14ac:dyDescent="0.3">
      <c r="B226" s="36"/>
      <c r="C226" s="36"/>
    </row>
    <row r="227" spans="2:3" x14ac:dyDescent="0.3">
      <c r="B227" s="36"/>
      <c r="C227" s="36"/>
    </row>
    <row r="228" spans="2:3" x14ac:dyDescent="0.3">
      <c r="B228" s="36"/>
      <c r="C228" s="36"/>
    </row>
    <row r="229" spans="2:3" x14ac:dyDescent="0.3">
      <c r="B229" s="36"/>
      <c r="C229" s="36"/>
    </row>
    <row r="230" spans="2:3" x14ac:dyDescent="0.3">
      <c r="B230" s="36"/>
      <c r="C230" s="36"/>
    </row>
    <row r="231" spans="2:3" x14ac:dyDescent="0.3">
      <c r="B231" s="36"/>
      <c r="C231" s="36"/>
    </row>
    <row r="232" spans="2:3" x14ac:dyDescent="0.3">
      <c r="B232" s="36"/>
      <c r="C232" s="36"/>
    </row>
    <row r="233" spans="2:3" x14ac:dyDescent="0.3">
      <c r="B233" s="36"/>
      <c r="C233" s="36"/>
    </row>
    <row r="234" spans="2:3" x14ac:dyDescent="0.3">
      <c r="B234" s="36"/>
      <c r="C234" s="36"/>
    </row>
    <row r="235" spans="2:3" x14ac:dyDescent="0.3">
      <c r="B235" s="36"/>
      <c r="C235" s="36"/>
    </row>
    <row r="236" spans="2:3" x14ac:dyDescent="0.3">
      <c r="B236" s="36"/>
      <c r="C236" s="36"/>
    </row>
    <row r="237" spans="2:3" x14ac:dyDescent="0.3">
      <c r="B237" s="36"/>
      <c r="C237" s="36"/>
    </row>
    <row r="238" spans="2:3" x14ac:dyDescent="0.3">
      <c r="B238" s="36"/>
      <c r="C238" s="36"/>
    </row>
    <row r="239" spans="2:3" x14ac:dyDescent="0.3">
      <c r="B239" s="36"/>
      <c r="C239" s="36"/>
    </row>
    <row r="240" spans="2:3" x14ac:dyDescent="0.3">
      <c r="B240" s="36"/>
      <c r="C240" s="36"/>
    </row>
    <row r="241" spans="2:3" x14ac:dyDescent="0.3">
      <c r="B241" s="36"/>
      <c r="C241" s="36"/>
    </row>
    <row r="242" spans="2:3" x14ac:dyDescent="0.3">
      <c r="B242" s="36"/>
      <c r="C242" s="36"/>
    </row>
    <row r="243" spans="2:3" x14ac:dyDescent="0.3">
      <c r="B243" s="36"/>
      <c r="C243" s="36"/>
    </row>
    <row r="244" spans="2:3" x14ac:dyDescent="0.3">
      <c r="B244" s="36"/>
      <c r="C244" s="36"/>
    </row>
    <row r="245" spans="2:3" x14ac:dyDescent="0.3">
      <c r="B245" s="36"/>
      <c r="C245" s="36"/>
    </row>
    <row r="246" spans="2:3" x14ac:dyDescent="0.3">
      <c r="B246" s="36"/>
      <c r="C246" s="36"/>
    </row>
    <row r="247" spans="2:3" x14ac:dyDescent="0.3">
      <c r="B247" s="36"/>
      <c r="C247" s="36"/>
    </row>
    <row r="248" spans="2:3" x14ac:dyDescent="0.3">
      <c r="B248" s="36"/>
      <c r="C248" s="36"/>
    </row>
    <row r="249" spans="2:3" x14ac:dyDescent="0.3">
      <c r="B249" s="36"/>
      <c r="C249" s="36"/>
    </row>
    <row r="250" spans="2:3" x14ac:dyDescent="0.3">
      <c r="B250" s="36"/>
      <c r="C250" s="36"/>
    </row>
    <row r="251" spans="2:3" x14ac:dyDescent="0.3">
      <c r="B251" s="36"/>
      <c r="C251" s="36"/>
    </row>
    <row r="252" spans="2:3" x14ac:dyDescent="0.3">
      <c r="B252" s="36"/>
      <c r="C252" s="36"/>
    </row>
    <row r="253" spans="2:3" x14ac:dyDescent="0.3">
      <c r="B253" s="36"/>
      <c r="C253" s="36"/>
    </row>
    <row r="254" spans="2:3" x14ac:dyDescent="0.3">
      <c r="B254" s="36"/>
      <c r="C254" s="36"/>
    </row>
    <row r="255" spans="2:3" x14ac:dyDescent="0.3">
      <c r="B255" s="36"/>
      <c r="C255" s="36"/>
    </row>
    <row r="256" spans="2:3" x14ac:dyDescent="0.3">
      <c r="B256" s="36"/>
      <c r="C256" s="36"/>
    </row>
    <row r="257" spans="2:3" x14ac:dyDescent="0.3">
      <c r="B257" s="36"/>
      <c r="C257" s="36"/>
    </row>
    <row r="258" spans="2:3" x14ac:dyDescent="0.3">
      <c r="B258" s="36"/>
      <c r="C258" s="36"/>
    </row>
    <row r="259" spans="2:3" x14ac:dyDescent="0.3">
      <c r="B259" s="36"/>
      <c r="C259" s="36"/>
    </row>
    <row r="260" spans="2:3" x14ac:dyDescent="0.3">
      <c r="B260" s="36"/>
      <c r="C260" s="36"/>
    </row>
    <row r="261" spans="2:3" x14ac:dyDescent="0.3">
      <c r="B261" s="36"/>
      <c r="C261" s="36"/>
    </row>
    <row r="262" spans="2:3" x14ac:dyDescent="0.3">
      <c r="B262" s="36"/>
      <c r="C262" s="36"/>
    </row>
    <row r="263" spans="2:3" x14ac:dyDescent="0.3">
      <c r="B263" s="36"/>
      <c r="C263" s="36"/>
    </row>
    <row r="264" spans="2:3" x14ac:dyDescent="0.3">
      <c r="B264" s="36"/>
      <c r="C264" s="36"/>
    </row>
    <row r="265" spans="2:3" x14ac:dyDescent="0.3">
      <c r="B265" s="36"/>
      <c r="C265" s="36"/>
    </row>
    <row r="266" spans="2:3" x14ac:dyDescent="0.3">
      <c r="B266" s="36"/>
      <c r="C266" s="36"/>
    </row>
    <row r="267" spans="2:3" x14ac:dyDescent="0.3">
      <c r="B267" s="36"/>
      <c r="C267" s="36"/>
    </row>
    <row r="268" spans="2:3" x14ac:dyDescent="0.3">
      <c r="B268" s="36"/>
      <c r="C268" s="36"/>
    </row>
    <row r="269" spans="2:3" x14ac:dyDescent="0.3">
      <c r="B269" s="36"/>
      <c r="C269" s="36"/>
    </row>
    <row r="270" spans="2:3" x14ac:dyDescent="0.3">
      <c r="B270" s="36"/>
      <c r="C270" s="36"/>
    </row>
    <row r="271" spans="2:3" x14ac:dyDescent="0.3">
      <c r="B271" s="36"/>
      <c r="C271" s="36"/>
    </row>
    <row r="272" spans="2:3" x14ac:dyDescent="0.3">
      <c r="B272" s="36"/>
      <c r="C272" s="36"/>
    </row>
    <row r="273" spans="2:3" x14ac:dyDescent="0.3">
      <c r="B273" s="36"/>
      <c r="C273" s="36"/>
    </row>
    <row r="274" spans="2:3" x14ac:dyDescent="0.3">
      <c r="B274" s="36"/>
      <c r="C274" s="36"/>
    </row>
    <row r="275" spans="2:3" x14ac:dyDescent="0.3">
      <c r="B275" s="36"/>
      <c r="C275" s="36"/>
    </row>
    <row r="276" spans="2:3" x14ac:dyDescent="0.3">
      <c r="B276" s="36"/>
      <c r="C276" s="36"/>
    </row>
    <row r="277" spans="2:3" x14ac:dyDescent="0.3">
      <c r="B277" s="36"/>
      <c r="C277" s="36"/>
    </row>
    <row r="278" spans="2:3" x14ac:dyDescent="0.3">
      <c r="B278" s="36"/>
      <c r="C278" s="36"/>
    </row>
    <row r="279" spans="2:3" x14ac:dyDescent="0.3">
      <c r="B279" s="36"/>
      <c r="C279" s="36"/>
    </row>
    <row r="280" spans="2:3" x14ac:dyDescent="0.3">
      <c r="B280" s="36"/>
      <c r="C280" s="36"/>
    </row>
    <row r="281" spans="2:3" x14ac:dyDescent="0.3">
      <c r="B281" s="36"/>
      <c r="C281" s="36"/>
    </row>
    <row r="282" spans="2:3" x14ac:dyDescent="0.3">
      <c r="B282" s="36"/>
      <c r="C282" s="36"/>
    </row>
    <row r="283" spans="2:3" x14ac:dyDescent="0.3">
      <c r="B283" s="36"/>
      <c r="C283" s="36"/>
    </row>
    <row r="284" spans="2:3" x14ac:dyDescent="0.3">
      <c r="B284" s="36"/>
      <c r="C284" s="36"/>
    </row>
    <row r="285" spans="2:3" x14ac:dyDescent="0.3">
      <c r="B285" s="36"/>
      <c r="C285" s="36"/>
    </row>
    <row r="286" spans="2:3" x14ac:dyDescent="0.3">
      <c r="B286" s="36"/>
      <c r="C286" s="36"/>
    </row>
    <row r="287" spans="2:3" x14ac:dyDescent="0.3">
      <c r="B287" s="36"/>
      <c r="C287" s="36"/>
    </row>
    <row r="288" spans="2:3" x14ac:dyDescent="0.3">
      <c r="B288" s="36"/>
      <c r="C288" s="36"/>
    </row>
    <row r="289" spans="2:3" x14ac:dyDescent="0.3">
      <c r="B289" s="36"/>
      <c r="C289" s="36"/>
    </row>
    <row r="290" spans="2:3" x14ac:dyDescent="0.3">
      <c r="B290" s="36"/>
      <c r="C290" s="36"/>
    </row>
    <row r="291" spans="2:3" x14ac:dyDescent="0.3">
      <c r="B291" s="36"/>
      <c r="C291" s="36"/>
    </row>
    <row r="292" spans="2:3" x14ac:dyDescent="0.3">
      <c r="B292" s="36"/>
      <c r="C292" s="36"/>
    </row>
    <row r="293" spans="2:3" x14ac:dyDescent="0.3">
      <c r="B293" s="36"/>
      <c r="C293" s="36"/>
    </row>
    <row r="294" spans="2:3" x14ac:dyDescent="0.3">
      <c r="B294" s="36"/>
      <c r="C294" s="36"/>
    </row>
    <row r="295" spans="2:3" x14ac:dyDescent="0.3">
      <c r="B295" s="36"/>
      <c r="C295" s="36"/>
    </row>
    <row r="296" spans="2:3" x14ac:dyDescent="0.3">
      <c r="B296" s="36"/>
      <c r="C296" s="36"/>
    </row>
    <row r="297" spans="2:3" x14ac:dyDescent="0.3">
      <c r="B297" s="36"/>
      <c r="C297" s="36"/>
    </row>
    <row r="298" spans="2:3" x14ac:dyDescent="0.3">
      <c r="B298" s="36"/>
      <c r="C298" s="36"/>
    </row>
    <row r="299" spans="2:3" x14ac:dyDescent="0.3">
      <c r="B299" s="36"/>
      <c r="C299" s="36"/>
    </row>
    <row r="300" spans="2:3" x14ac:dyDescent="0.3">
      <c r="B300" s="36"/>
      <c r="C300" s="36"/>
    </row>
    <row r="301" spans="2:3" x14ac:dyDescent="0.3">
      <c r="B301" s="36"/>
      <c r="C301" s="36"/>
    </row>
    <row r="302" spans="2:3" x14ac:dyDescent="0.3">
      <c r="B302" s="36"/>
      <c r="C302" s="36"/>
    </row>
    <row r="303" spans="2:3" x14ac:dyDescent="0.3">
      <c r="B303" s="36"/>
      <c r="C303" s="36"/>
    </row>
    <row r="304" spans="2:3" x14ac:dyDescent="0.3">
      <c r="B304" s="36"/>
      <c r="C304" s="36"/>
    </row>
    <row r="305" spans="2:3" x14ac:dyDescent="0.3">
      <c r="B305" s="36"/>
      <c r="C305" s="36"/>
    </row>
    <row r="306" spans="2:3" x14ac:dyDescent="0.3">
      <c r="B306" s="36"/>
      <c r="C306" s="36"/>
    </row>
    <row r="307" spans="2:3" x14ac:dyDescent="0.3">
      <c r="B307" s="36"/>
      <c r="C307" s="36"/>
    </row>
    <row r="308" spans="2:3" x14ac:dyDescent="0.3">
      <c r="B308" s="36"/>
      <c r="C308" s="36"/>
    </row>
    <row r="309" spans="2:3" x14ac:dyDescent="0.3">
      <c r="B309" s="36"/>
      <c r="C309" s="36"/>
    </row>
    <row r="310" spans="2:3" x14ac:dyDescent="0.3">
      <c r="B310" s="36"/>
      <c r="C310" s="36"/>
    </row>
    <row r="311" spans="2:3" x14ac:dyDescent="0.3">
      <c r="B311" s="36"/>
      <c r="C311" s="36"/>
    </row>
    <row r="312" spans="2:3" x14ac:dyDescent="0.3">
      <c r="B312" s="36"/>
      <c r="C312" s="36"/>
    </row>
    <row r="313" spans="2:3" x14ac:dyDescent="0.3">
      <c r="B313" s="36"/>
      <c r="C313" s="36"/>
    </row>
    <row r="314" spans="2:3" x14ac:dyDescent="0.3">
      <c r="B314" s="36"/>
      <c r="C314" s="36"/>
    </row>
    <row r="315" spans="2:3" x14ac:dyDescent="0.3">
      <c r="B315" s="36"/>
      <c r="C315" s="36"/>
    </row>
    <row r="316" spans="2:3" x14ac:dyDescent="0.3">
      <c r="B316" s="36"/>
      <c r="C316" s="36"/>
    </row>
    <row r="317" spans="2:3" x14ac:dyDescent="0.3">
      <c r="B317" s="36"/>
      <c r="C317" s="36"/>
    </row>
    <row r="318" spans="2:3" x14ac:dyDescent="0.3">
      <c r="B318" s="36"/>
      <c r="C318" s="36"/>
    </row>
    <row r="319" spans="2:3" x14ac:dyDescent="0.3">
      <c r="B319" s="36"/>
      <c r="C319" s="36"/>
    </row>
    <row r="320" spans="2:3" x14ac:dyDescent="0.3">
      <c r="B320" s="36"/>
      <c r="C320" s="36"/>
    </row>
    <row r="321" spans="2:3" x14ac:dyDescent="0.3">
      <c r="B321" s="36"/>
      <c r="C321" s="36"/>
    </row>
    <row r="322" spans="2:3" x14ac:dyDescent="0.3">
      <c r="B322" s="36"/>
      <c r="C322" s="36"/>
    </row>
    <row r="323" spans="2:3" x14ac:dyDescent="0.3">
      <c r="B323" s="36"/>
      <c r="C323" s="36"/>
    </row>
    <row r="324" spans="2:3" x14ac:dyDescent="0.3">
      <c r="B324" s="36"/>
      <c r="C324" s="36"/>
    </row>
    <row r="325" spans="2:3" x14ac:dyDescent="0.3">
      <c r="B325" s="36"/>
      <c r="C325" s="36"/>
    </row>
    <row r="326" spans="2:3" x14ac:dyDescent="0.3">
      <c r="B326" s="36"/>
      <c r="C326" s="36"/>
    </row>
    <row r="327" spans="2:3" x14ac:dyDescent="0.3">
      <c r="B327" s="36"/>
      <c r="C327" s="36"/>
    </row>
    <row r="328" spans="2:3" x14ac:dyDescent="0.3">
      <c r="B328" s="36"/>
      <c r="C328" s="36"/>
    </row>
    <row r="329" spans="2:3" x14ac:dyDescent="0.3">
      <c r="B329" s="36"/>
      <c r="C329" s="36"/>
    </row>
    <row r="330" spans="2:3" x14ac:dyDescent="0.3">
      <c r="B330" s="36"/>
      <c r="C330" s="36"/>
    </row>
    <row r="331" spans="2:3" x14ac:dyDescent="0.3">
      <c r="B331" s="36"/>
      <c r="C331" s="36"/>
    </row>
    <row r="332" spans="2:3" x14ac:dyDescent="0.3">
      <c r="B332" s="36"/>
      <c r="C332" s="36"/>
    </row>
    <row r="333" spans="2:3" x14ac:dyDescent="0.3">
      <c r="B333" s="36"/>
      <c r="C333" s="36"/>
    </row>
    <row r="334" spans="2:3" x14ac:dyDescent="0.3">
      <c r="B334" s="36"/>
      <c r="C334" s="36"/>
    </row>
    <row r="335" spans="2:3" x14ac:dyDescent="0.3">
      <c r="B335" s="36"/>
      <c r="C335" s="36"/>
    </row>
    <row r="336" spans="2:3" x14ac:dyDescent="0.3">
      <c r="B336" s="36"/>
      <c r="C336" s="36"/>
    </row>
    <row r="337" spans="2:3" x14ac:dyDescent="0.3">
      <c r="B337" s="36"/>
      <c r="C337" s="36"/>
    </row>
    <row r="338" spans="2:3" x14ac:dyDescent="0.3">
      <c r="B338" s="36"/>
      <c r="C338" s="36"/>
    </row>
    <row r="339" spans="2:3" x14ac:dyDescent="0.3">
      <c r="B339" s="36"/>
      <c r="C339" s="36"/>
    </row>
    <row r="340" spans="2:3" x14ac:dyDescent="0.3">
      <c r="B340" s="36"/>
      <c r="C340" s="36"/>
    </row>
    <row r="341" spans="2:3" x14ac:dyDescent="0.3">
      <c r="B341" s="36"/>
      <c r="C341" s="36"/>
    </row>
    <row r="342" spans="2:3" x14ac:dyDescent="0.3">
      <c r="B342" s="36"/>
      <c r="C342" s="36"/>
    </row>
    <row r="343" spans="2:3" x14ac:dyDescent="0.3">
      <c r="B343" s="36"/>
      <c r="C343" s="36"/>
    </row>
    <row r="344" spans="2:3" x14ac:dyDescent="0.3">
      <c r="B344" s="36"/>
      <c r="C344" s="36"/>
    </row>
    <row r="345" spans="2:3" x14ac:dyDescent="0.3">
      <c r="B345" s="36"/>
      <c r="C345" s="36"/>
    </row>
    <row r="346" spans="2:3" x14ac:dyDescent="0.3">
      <c r="B346" s="36"/>
      <c r="C346" s="36"/>
    </row>
    <row r="347" spans="2:3" x14ac:dyDescent="0.3">
      <c r="B347" s="36"/>
      <c r="C347" s="36"/>
    </row>
    <row r="348" spans="2:3" x14ac:dyDescent="0.3">
      <c r="B348" s="36"/>
      <c r="C348" s="36"/>
    </row>
    <row r="349" spans="2:3" x14ac:dyDescent="0.3">
      <c r="B349" s="36"/>
      <c r="C349" s="36"/>
    </row>
    <row r="350" spans="2:3" x14ac:dyDescent="0.3">
      <c r="B350" s="36"/>
      <c r="C350" s="36"/>
    </row>
    <row r="351" spans="2:3" x14ac:dyDescent="0.3">
      <c r="B351" s="36"/>
      <c r="C351" s="36"/>
    </row>
    <row r="352" spans="2:3" x14ac:dyDescent="0.3">
      <c r="B352" s="36"/>
      <c r="C352" s="36"/>
    </row>
    <row r="353" spans="2:3" x14ac:dyDescent="0.3">
      <c r="B353" s="36"/>
      <c r="C353" s="36"/>
    </row>
    <row r="354" spans="2:3" x14ac:dyDescent="0.3">
      <c r="B354" s="36"/>
      <c r="C354" s="36"/>
    </row>
    <row r="355" spans="2:3" x14ac:dyDescent="0.3">
      <c r="B355" s="36"/>
      <c r="C355" s="36"/>
    </row>
    <row r="356" spans="2:3" x14ac:dyDescent="0.3">
      <c r="B356" s="36"/>
      <c r="C356" s="36"/>
    </row>
    <row r="357" spans="2:3" x14ac:dyDescent="0.3">
      <c r="B357" s="36"/>
      <c r="C357" s="36"/>
    </row>
    <row r="358" spans="2:3" x14ac:dyDescent="0.3">
      <c r="B358" s="36"/>
      <c r="C358" s="36"/>
    </row>
    <row r="359" spans="2:3" x14ac:dyDescent="0.3">
      <c r="B359" s="36"/>
      <c r="C359" s="36"/>
    </row>
    <row r="360" spans="2:3" x14ac:dyDescent="0.3">
      <c r="B360" s="36"/>
      <c r="C360" s="36"/>
    </row>
    <row r="361" spans="2:3" x14ac:dyDescent="0.3">
      <c r="B361" s="36"/>
      <c r="C361" s="36"/>
    </row>
    <row r="362" spans="2:3" x14ac:dyDescent="0.3">
      <c r="B362" s="36"/>
      <c r="C362" s="36"/>
    </row>
    <row r="363" spans="2:3" x14ac:dyDescent="0.3">
      <c r="B363" s="36"/>
      <c r="C363" s="36"/>
    </row>
    <row r="364" spans="2:3" x14ac:dyDescent="0.3">
      <c r="B364" s="36"/>
      <c r="C364" s="36"/>
    </row>
    <row r="365" spans="2:3" x14ac:dyDescent="0.3">
      <c r="B365" s="36"/>
      <c r="C365" s="36"/>
    </row>
    <row r="366" spans="2:3" x14ac:dyDescent="0.3">
      <c r="B366" s="36"/>
      <c r="C366" s="36"/>
    </row>
    <row r="367" spans="2:3" x14ac:dyDescent="0.3">
      <c r="B367" s="36"/>
      <c r="C367" s="36"/>
    </row>
    <row r="368" spans="2:3" x14ac:dyDescent="0.3">
      <c r="B368" s="36"/>
      <c r="C368" s="36"/>
    </row>
    <row r="369" spans="2:3" x14ac:dyDescent="0.3">
      <c r="B369" s="36"/>
      <c r="C369" s="36"/>
    </row>
    <row r="370" spans="2:3" x14ac:dyDescent="0.3">
      <c r="B370" s="36"/>
      <c r="C370" s="36"/>
    </row>
    <row r="371" spans="2:3" x14ac:dyDescent="0.3">
      <c r="B371" s="36"/>
      <c r="C371" s="36"/>
    </row>
    <row r="372" spans="2:3" x14ac:dyDescent="0.3">
      <c r="B372" s="36"/>
      <c r="C372" s="36"/>
    </row>
    <row r="373" spans="2:3" x14ac:dyDescent="0.3">
      <c r="B373" s="36"/>
      <c r="C373" s="36"/>
    </row>
    <row r="374" spans="2:3" x14ac:dyDescent="0.3">
      <c r="B374" s="36"/>
      <c r="C374" s="36"/>
    </row>
    <row r="375" spans="2:3" x14ac:dyDescent="0.3">
      <c r="B375" s="36"/>
      <c r="C375" s="36"/>
    </row>
    <row r="376" spans="2:3" x14ac:dyDescent="0.3">
      <c r="B376" s="36"/>
      <c r="C376" s="36"/>
    </row>
    <row r="377" spans="2:3" x14ac:dyDescent="0.3">
      <c r="B377" s="36"/>
      <c r="C377" s="36"/>
    </row>
    <row r="378" spans="2:3" x14ac:dyDescent="0.3">
      <c r="B378" s="36"/>
      <c r="C378" s="36"/>
    </row>
    <row r="379" spans="2:3" x14ac:dyDescent="0.3">
      <c r="B379" s="36"/>
      <c r="C379" s="36"/>
    </row>
    <row r="380" spans="2:3" x14ac:dyDescent="0.3">
      <c r="B380" s="36"/>
      <c r="C380" s="36"/>
    </row>
    <row r="381" spans="2:3" x14ac:dyDescent="0.3">
      <c r="B381" s="36"/>
      <c r="C381" s="36"/>
    </row>
    <row r="382" spans="2:3" x14ac:dyDescent="0.3">
      <c r="B382" s="36"/>
      <c r="C382" s="36"/>
    </row>
    <row r="383" spans="2:3" x14ac:dyDescent="0.3">
      <c r="B383" s="36"/>
      <c r="C383" s="36"/>
    </row>
    <row r="384" spans="2:3" x14ac:dyDescent="0.3">
      <c r="B384" s="36"/>
      <c r="C384" s="36"/>
    </row>
    <row r="385" spans="2:3" x14ac:dyDescent="0.3">
      <c r="B385" s="36"/>
      <c r="C385" s="36"/>
    </row>
    <row r="386" spans="2:3" x14ac:dyDescent="0.3">
      <c r="B386" s="36"/>
      <c r="C386" s="36"/>
    </row>
    <row r="387" spans="2:3" x14ac:dyDescent="0.3">
      <c r="B387" s="36"/>
      <c r="C387" s="36"/>
    </row>
    <row r="388" spans="2:3" x14ac:dyDescent="0.3">
      <c r="B388" s="36"/>
      <c r="C388" s="36"/>
    </row>
    <row r="389" spans="2:3" x14ac:dyDescent="0.3">
      <c r="B389" s="36"/>
      <c r="C389" s="36"/>
    </row>
    <row r="390" spans="2:3" x14ac:dyDescent="0.3">
      <c r="B390" s="36"/>
      <c r="C390" s="36"/>
    </row>
    <row r="391" spans="2:3" x14ac:dyDescent="0.3">
      <c r="B391" s="36"/>
      <c r="C391" s="36"/>
    </row>
    <row r="392" spans="2:3" x14ac:dyDescent="0.3">
      <c r="B392" s="36"/>
      <c r="C392" s="36"/>
    </row>
    <row r="393" spans="2:3" x14ac:dyDescent="0.3">
      <c r="B393" s="36"/>
      <c r="C393" s="36"/>
    </row>
    <row r="394" spans="2:3" x14ac:dyDescent="0.3">
      <c r="B394" s="36"/>
      <c r="C394" s="36"/>
    </row>
    <row r="395" spans="2:3" x14ac:dyDescent="0.3">
      <c r="B395" s="36"/>
      <c r="C395" s="36"/>
    </row>
    <row r="396" spans="2:3" x14ac:dyDescent="0.3">
      <c r="B396" s="36"/>
      <c r="C396" s="36"/>
    </row>
    <row r="397" spans="2:3" x14ac:dyDescent="0.3">
      <c r="B397" s="36"/>
      <c r="C397" s="36"/>
    </row>
    <row r="398" spans="2:3" x14ac:dyDescent="0.3">
      <c r="B398" s="36"/>
      <c r="C398" s="36"/>
    </row>
    <row r="399" spans="2:3" x14ac:dyDescent="0.3">
      <c r="B399" s="36"/>
      <c r="C399" s="36"/>
    </row>
    <row r="400" spans="2:3" x14ac:dyDescent="0.3">
      <c r="B400" s="36"/>
      <c r="C400" s="36"/>
    </row>
    <row r="401" spans="2:3" x14ac:dyDescent="0.3">
      <c r="B401" s="36"/>
      <c r="C401" s="36"/>
    </row>
    <row r="402" spans="2:3" x14ac:dyDescent="0.3">
      <c r="B402" s="36"/>
      <c r="C402" s="36"/>
    </row>
    <row r="403" spans="2:3" x14ac:dyDescent="0.3">
      <c r="B403" s="36"/>
      <c r="C403" s="36"/>
    </row>
    <row r="404" spans="2:3" x14ac:dyDescent="0.3">
      <c r="B404" s="36"/>
      <c r="C404" s="36"/>
    </row>
    <row r="405" spans="2:3" x14ac:dyDescent="0.3">
      <c r="B405" s="36"/>
      <c r="C405" s="36"/>
    </row>
    <row r="406" spans="2:3" x14ac:dyDescent="0.3">
      <c r="B406" s="36"/>
      <c r="C406" s="36"/>
    </row>
    <row r="407" spans="2:3" x14ac:dyDescent="0.3">
      <c r="B407" s="36"/>
      <c r="C407" s="36"/>
    </row>
    <row r="408" spans="2:3" x14ac:dyDescent="0.3">
      <c r="B408" s="36"/>
      <c r="C408" s="36"/>
    </row>
    <row r="409" spans="2:3" x14ac:dyDescent="0.3">
      <c r="B409" s="36"/>
      <c r="C409" s="36"/>
    </row>
    <row r="410" spans="2:3" x14ac:dyDescent="0.3">
      <c r="B410" s="36"/>
      <c r="C410" s="36"/>
    </row>
    <row r="411" spans="2:3" x14ac:dyDescent="0.3">
      <c r="B411" s="36"/>
      <c r="C411" s="36"/>
    </row>
    <row r="412" spans="2:3" x14ac:dyDescent="0.3">
      <c r="B412" s="36"/>
      <c r="C412" s="36"/>
    </row>
    <row r="413" spans="2:3" x14ac:dyDescent="0.3">
      <c r="B413" s="36"/>
      <c r="C413" s="36"/>
    </row>
    <row r="414" spans="2:3" x14ac:dyDescent="0.3">
      <c r="B414" s="36"/>
      <c r="C414" s="36"/>
    </row>
    <row r="415" spans="2:3" x14ac:dyDescent="0.3">
      <c r="B415" s="36"/>
      <c r="C415" s="36"/>
    </row>
    <row r="416" spans="2:3" x14ac:dyDescent="0.3">
      <c r="B416" s="36"/>
      <c r="C416" s="36"/>
    </row>
    <row r="417" spans="2:3" x14ac:dyDescent="0.3">
      <c r="B417" s="36"/>
      <c r="C417" s="36"/>
    </row>
    <row r="418" spans="2:3" x14ac:dyDescent="0.3">
      <c r="B418" s="36"/>
      <c r="C418" s="36"/>
    </row>
    <row r="419" spans="2:3" x14ac:dyDescent="0.3">
      <c r="B419" s="36"/>
      <c r="C419" s="36"/>
    </row>
    <row r="420" spans="2:3" x14ac:dyDescent="0.3">
      <c r="B420" s="36"/>
      <c r="C420" s="36"/>
    </row>
    <row r="421" spans="2:3" x14ac:dyDescent="0.3">
      <c r="B421" s="36"/>
      <c r="C421" s="36"/>
    </row>
    <row r="422" spans="2:3" x14ac:dyDescent="0.3">
      <c r="B422" s="36"/>
      <c r="C422" s="36"/>
    </row>
    <row r="423" spans="2:3" x14ac:dyDescent="0.3">
      <c r="B423" s="36"/>
      <c r="C423" s="36"/>
    </row>
    <row r="424" spans="2:3" x14ac:dyDescent="0.3">
      <c r="B424" s="36"/>
      <c r="C424" s="36"/>
    </row>
    <row r="425" spans="2:3" x14ac:dyDescent="0.3">
      <c r="B425" s="36"/>
      <c r="C425" s="36"/>
    </row>
    <row r="426" spans="2:3" x14ac:dyDescent="0.3">
      <c r="B426" s="36"/>
      <c r="C426" s="36"/>
    </row>
    <row r="427" spans="2:3" x14ac:dyDescent="0.3">
      <c r="B427" s="36"/>
      <c r="C427" s="36"/>
    </row>
    <row r="428" spans="2:3" x14ac:dyDescent="0.3">
      <c r="B428" s="36"/>
      <c r="C428" s="36"/>
    </row>
    <row r="429" spans="2:3" x14ac:dyDescent="0.3">
      <c r="B429" s="36"/>
      <c r="C429" s="36"/>
    </row>
  </sheetData>
  <phoneticPr fontId="5" type="noConversion"/>
  <conditionalFormatting sqref="J6:J13">
    <cfRule type="cellIs" dxfId="12" priority="59" operator="lessThan">
      <formula>$J$21</formula>
    </cfRule>
    <cfRule type="cellIs" dxfId="11" priority="60" operator="greaterThan">
      <formula>$J$20</formula>
    </cfRule>
    <cfRule type="cellIs" dxfId="10" priority="61" operator="between">
      <formula>$J$20</formula>
      <formula>$J$21</formula>
    </cfRule>
  </conditionalFormatting>
  <conditionalFormatting sqref="M6:M13">
    <cfRule type="cellIs" dxfId="9" priority="1" operator="greaterThan">
      <formula>3</formula>
    </cfRule>
    <cfRule type="cellIs" dxfId="8" priority="2" operator="lessThan">
      <formula>3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B11E8-312E-4415-8601-B67EF294175D}">
  <dimension ref="B1:AA45"/>
  <sheetViews>
    <sheetView workbookViewId="0">
      <selection activeCell="D2" sqref="D2"/>
    </sheetView>
  </sheetViews>
  <sheetFormatPr defaultRowHeight="14.4" x14ac:dyDescent="0.3"/>
  <cols>
    <col min="2" max="2" width="20.33203125" bestFit="1" customWidth="1"/>
    <col min="4" max="4" width="13.44140625" bestFit="1" customWidth="1"/>
    <col min="5" max="6" width="12.109375" bestFit="1" customWidth="1"/>
    <col min="7" max="7" width="14.88671875" bestFit="1" customWidth="1"/>
    <col min="8" max="8" width="11.109375" bestFit="1" customWidth="1"/>
    <col min="9" max="9" width="14.88671875" bestFit="1" customWidth="1"/>
    <col min="10" max="11" width="11.77734375" bestFit="1" customWidth="1"/>
    <col min="12" max="12" width="13.44140625" bestFit="1" customWidth="1"/>
    <col min="18" max="18" width="20.33203125" bestFit="1" customWidth="1"/>
    <col min="20" max="20" width="10.6640625" bestFit="1" customWidth="1"/>
    <col min="21" max="21" width="10.5546875" bestFit="1" customWidth="1"/>
    <col min="23" max="23" width="13.21875" bestFit="1" customWidth="1"/>
    <col min="24" max="24" width="13.77734375" bestFit="1" customWidth="1"/>
  </cols>
  <sheetData>
    <row r="1" spans="2:27" ht="15" thickBot="1" x14ac:dyDescent="0.35"/>
    <row r="2" spans="2:27" ht="15" thickBot="1" x14ac:dyDescent="0.35">
      <c r="B2" s="1" t="s">
        <v>25</v>
      </c>
    </row>
    <row r="4" spans="2:27" ht="15" thickBot="1" x14ac:dyDescent="0.35"/>
    <row r="5" spans="2:27" ht="16.2" thickBot="1" x14ac:dyDescent="0.35">
      <c r="B5" s="13" t="s">
        <v>0</v>
      </c>
      <c r="C5" s="14" t="s">
        <v>1</v>
      </c>
      <c r="D5" s="14" t="s">
        <v>16</v>
      </c>
      <c r="E5" s="14" t="s">
        <v>17</v>
      </c>
      <c r="F5" s="42" t="s">
        <v>18</v>
      </c>
      <c r="G5" s="43" t="s">
        <v>19</v>
      </c>
      <c r="H5" s="43" t="s">
        <v>20</v>
      </c>
      <c r="I5" s="43" t="s">
        <v>21</v>
      </c>
      <c r="J5" s="43" t="s">
        <v>22</v>
      </c>
      <c r="K5" s="44" t="s">
        <v>23</v>
      </c>
      <c r="L5" s="45" t="s">
        <v>24</v>
      </c>
      <c r="M5" s="43" t="s">
        <v>46</v>
      </c>
      <c r="N5" s="15" t="s">
        <v>7</v>
      </c>
      <c r="S5" s="16"/>
      <c r="T5" s="16"/>
      <c r="U5" s="16"/>
      <c r="V5" s="16"/>
      <c r="W5" s="16"/>
      <c r="X5" s="16"/>
      <c r="Y5" s="16"/>
      <c r="Z5" s="16"/>
      <c r="AA5" s="16"/>
    </row>
    <row r="6" spans="2:27" x14ac:dyDescent="0.3">
      <c r="B6" s="46" t="s">
        <v>30</v>
      </c>
      <c r="C6" s="54" t="s">
        <v>29</v>
      </c>
      <c r="D6" s="55">
        <v>9319</v>
      </c>
      <c r="E6" s="55">
        <v>8788</v>
      </c>
      <c r="F6" s="55">
        <v>9466</v>
      </c>
      <c r="G6" s="55">
        <v>10238</v>
      </c>
      <c r="H6" s="55">
        <v>11075</v>
      </c>
      <c r="I6" s="55">
        <v>12182</v>
      </c>
      <c r="J6" s="56">
        <v>13016</v>
      </c>
      <c r="K6" s="55">
        <v>14241</v>
      </c>
      <c r="L6" s="55">
        <v>7651</v>
      </c>
      <c r="M6" s="52">
        <f>ABS(D6-L6)/D6*100</f>
        <v>17.898916192724538</v>
      </c>
      <c r="N6" s="10">
        <v>3.2450143168598733</v>
      </c>
      <c r="S6" s="16"/>
      <c r="T6" s="17"/>
      <c r="U6" s="18"/>
      <c r="V6" s="19"/>
      <c r="W6" s="19"/>
      <c r="X6" s="19"/>
      <c r="Y6" s="19"/>
      <c r="Z6" s="20"/>
      <c r="AA6" s="12"/>
    </row>
    <row r="7" spans="2:27" x14ac:dyDescent="0.3">
      <c r="B7" s="38" t="s">
        <v>31</v>
      </c>
      <c r="C7" s="3" t="s">
        <v>29</v>
      </c>
      <c r="D7" s="34">
        <v>6868</v>
      </c>
      <c r="E7" s="34">
        <v>6788</v>
      </c>
      <c r="F7" s="34">
        <v>8501</v>
      </c>
      <c r="G7" s="34">
        <v>8765</v>
      </c>
      <c r="H7" s="34">
        <v>9460</v>
      </c>
      <c r="I7" s="34">
        <v>10883</v>
      </c>
      <c r="J7" s="35">
        <v>11020</v>
      </c>
      <c r="K7" s="34">
        <v>16901</v>
      </c>
      <c r="L7" s="34">
        <v>6451</v>
      </c>
      <c r="M7" s="48">
        <f t="shared" ref="M7:M10" si="0">ABS(D7-L7)/D7*100</f>
        <v>6.0716365754222483</v>
      </c>
      <c r="N7" s="4">
        <v>3.0203111743343558</v>
      </c>
      <c r="S7" s="16"/>
      <c r="T7" s="17"/>
      <c r="U7" s="18"/>
      <c r="V7" s="19"/>
      <c r="W7" s="19"/>
      <c r="X7" s="19"/>
      <c r="Y7" s="19"/>
      <c r="Z7" s="20"/>
      <c r="AA7" s="12"/>
    </row>
    <row r="8" spans="2:27" x14ac:dyDescent="0.3">
      <c r="B8" s="38" t="s">
        <v>44</v>
      </c>
      <c r="C8" s="3" t="s">
        <v>29</v>
      </c>
      <c r="D8" s="3">
        <v>7792</v>
      </c>
      <c r="E8" s="3">
        <v>8290</v>
      </c>
      <c r="F8" s="3">
        <v>9665</v>
      </c>
      <c r="G8" s="3">
        <v>10223</v>
      </c>
      <c r="H8" s="3">
        <v>10967</v>
      </c>
      <c r="I8" s="3">
        <v>11886</v>
      </c>
      <c r="J8" s="51">
        <v>12620</v>
      </c>
      <c r="K8" s="3">
        <v>13593</v>
      </c>
      <c r="L8" s="3">
        <v>7706</v>
      </c>
      <c r="M8" s="48">
        <f t="shared" si="0"/>
        <v>1.1036960985626283</v>
      </c>
      <c r="N8" s="4"/>
      <c r="S8" s="16"/>
      <c r="T8" s="17"/>
      <c r="U8" s="18"/>
      <c r="V8" s="19"/>
      <c r="W8" s="19"/>
      <c r="X8" s="19"/>
      <c r="Y8" s="19"/>
      <c r="Z8" s="20"/>
      <c r="AA8" s="12"/>
    </row>
    <row r="9" spans="2:27" x14ac:dyDescent="0.3">
      <c r="B9" s="38" t="s">
        <v>45</v>
      </c>
      <c r="C9" s="3" t="s">
        <v>29</v>
      </c>
      <c r="D9" s="39">
        <v>8092</v>
      </c>
      <c r="E9" s="39">
        <v>9338</v>
      </c>
      <c r="F9" s="39">
        <v>9751</v>
      </c>
      <c r="G9" s="39">
        <v>10358</v>
      </c>
      <c r="H9" s="39">
        <v>11257</v>
      </c>
      <c r="I9" s="39">
        <v>12218</v>
      </c>
      <c r="J9" s="39">
        <v>13010</v>
      </c>
      <c r="K9" s="39">
        <v>14322</v>
      </c>
      <c r="L9" s="39">
        <v>8115</v>
      </c>
      <c r="M9" s="48">
        <f t="shared" si="0"/>
        <v>0.2842313395946614</v>
      </c>
      <c r="N9" s="75"/>
      <c r="S9" s="16"/>
      <c r="T9" s="17"/>
      <c r="U9" s="18"/>
      <c r="V9" s="19"/>
      <c r="W9" s="19"/>
      <c r="X9" s="19"/>
      <c r="Y9" s="19"/>
      <c r="Z9" s="20"/>
      <c r="AA9" s="12"/>
    </row>
    <row r="10" spans="2:27" x14ac:dyDescent="0.3">
      <c r="B10" s="38" t="s">
        <v>59</v>
      </c>
      <c r="C10" s="3" t="s">
        <v>29</v>
      </c>
      <c r="D10" s="39">
        <v>8788</v>
      </c>
      <c r="E10" s="39">
        <v>9781</v>
      </c>
      <c r="F10" s="39">
        <v>11398</v>
      </c>
      <c r="G10" s="39">
        <v>11999</v>
      </c>
      <c r="H10" s="39">
        <v>12404</v>
      </c>
      <c r="I10" s="39">
        <v>13910</v>
      </c>
      <c r="J10" s="39">
        <v>14970</v>
      </c>
      <c r="K10" s="39">
        <v>13680</v>
      </c>
      <c r="L10" s="39">
        <v>7955</v>
      </c>
      <c r="M10" s="60">
        <f t="shared" si="0"/>
        <v>9.4788347746927624</v>
      </c>
      <c r="N10" s="66"/>
      <c r="S10" s="16"/>
      <c r="T10" s="17"/>
      <c r="U10" s="18"/>
      <c r="V10" s="19"/>
      <c r="W10" s="19"/>
      <c r="X10" s="19"/>
      <c r="Y10" s="19"/>
      <c r="Z10" s="20"/>
      <c r="AA10" s="12"/>
    </row>
    <row r="11" spans="2:27" x14ac:dyDescent="0.3">
      <c r="B11" s="38" t="s">
        <v>63</v>
      </c>
      <c r="C11" s="3" t="s">
        <v>29</v>
      </c>
      <c r="D11" s="3">
        <v>8897</v>
      </c>
      <c r="E11" s="3">
        <v>9192</v>
      </c>
      <c r="F11" s="3">
        <v>10339</v>
      </c>
      <c r="G11" s="3">
        <v>11063</v>
      </c>
      <c r="H11" s="3">
        <v>11877</v>
      </c>
      <c r="I11" s="3">
        <v>13009</v>
      </c>
      <c r="J11" s="3">
        <v>13665</v>
      </c>
      <c r="K11" s="3">
        <v>14586</v>
      </c>
      <c r="L11" s="3">
        <v>8712</v>
      </c>
      <c r="M11" s="48">
        <f>ABS(D11-L11)/D11*100</f>
        <v>2.0793525907609309</v>
      </c>
      <c r="N11" s="75"/>
      <c r="S11" s="16"/>
      <c r="T11" s="17"/>
      <c r="U11" s="18"/>
      <c r="V11" s="19"/>
      <c r="W11" s="19"/>
      <c r="X11" s="19"/>
      <c r="Y11" s="19"/>
      <c r="Z11" s="20"/>
      <c r="AA11" s="12"/>
    </row>
    <row r="12" spans="2:27" x14ac:dyDescent="0.3">
      <c r="B12" s="38" t="s">
        <v>60</v>
      </c>
      <c r="C12" s="3" t="s">
        <v>29</v>
      </c>
      <c r="D12" s="39">
        <v>10009</v>
      </c>
      <c r="E12" s="39">
        <v>10185</v>
      </c>
      <c r="F12" s="39">
        <v>11570</v>
      </c>
      <c r="G12" s="39">
        <v>12161</v>
      </c>
      <c r="H12" s="39">
        <v>13020</v>
      </c>
      <c r="I12" s="39">
        <v>14226</v>
      </c>
      <c r="J12" s="39">
        <v>14946</v>
      </c>
      <c r="K12" s="39">
        <v>15924</v>
      </c>
      <c r="L12" s="39">
        <v>9907</v>
      </c>
      <c r="M12" s="60">
        <f>ABS(D12-L12)/D12*100</f>
        <v>1.0190828254570885</v>
      </c>
      <c r="N12" s="66"/>
      <c r="S12" s="16"/>
      <c r="T12" s="17"/>
      <c r="U12" s="18"/>
      <c r="V12" s="19"/>
      <c r="W12" s="19"/>
      <c r="X12" s="19"/>
      <c r="Y12" s="19"/>
      <c r="Z12" s="20"/>
      <c r="AA12" s="12"/>
    </row>
    <row r="13" spans="2:27" ht="15" thickBot="1" x14ac:dyDescent="0.35">
      <c r="B13" s="40" t="s">
        <v>61</v>
      </c>
      <c r="C13" s="41" t="s">
        <v>29</v>
      </c>
      <c r="D13" s="41">
        <v>7651</v>
      </c>
      <c r="E13" s="41">
        <v>8187</v>
      </c>
      <c r="F13" s="41">
        <v>8765</v>
      </c>
      <c r="G13" s="41">
        <v>9192</v>
      </c>
      <c r="H13" s="41">
        <v>9479</v>
      </c>
      <c r="I13" s="41">
        <v>10262</v>
      </c>
      <c r="J13" s="41">
        <v>10838</v>
      </c>
      <c r="K13" s="41">
        <v>11641</v>
      </c>
      <c r="L13" s="41">
        <v>6525</v>
      </c>
      <c r="M13" s="63">
        <f>ABS(D13-L13)/D13*100</f>
        <v>14.717030453535484</v>
      </c>
      <c r="N13" s="67"/>
      <c r="S13" s="16"/>
      <c r="T13" s="17"/>
      <c r="U13" s="18"/>
      <c r="V13" s="19"/>
      <c r="W13" s="19"/>
      <c r="X13" s="19"/>
      <c r="Y13" s="19"/>
      <c r="Z13" s="20"/>
      <c r="AA13" s="12"/>
    </row>
    <row r="14" spans="2:27" ht="15" thickBot="1" x14ac:dyDescent="0.35">
      <c r="B14" s="30"/>
      <c r="C14" s="31"/>
      <c r="D14" s="32"/>
      <c r="E14" s="33"/>
      <c r="F14" s="33"/>
      <c r="G14" s="33"/>
      <c r="H14" s="33"/>
      <c r="S14" s="16"/>
      <c r="T14" s="17"/>
      <c r="U14" s="18"/>
      <c r="V14" s="19"/>
      <c r="W14" s="19"/>
      <c r="X14" s="19"/>
      <c r="Y14" s="19"/>
      <c r="Z14" s="20"/>
      <c r="AA14" s="12"/>
    </row>
    <row r="15" spans="2:27" x14ac:dyDescent="0.3">
      <c r="B15" s="30"/>
      <c r="C15" s="31"/>
      <c r="D15" s="32"/>
      <c r="E15" s="33"/>
      <c r="F15" s="33"/>
      <c r="G15" s="33"/>
      <c r="H15" s="33"/>
      <c r="I15" s="26" t="s">
        <v>3</v>
      </c>
      <c r="J15" s="8">
        <f>AVERAGE(J6:J13)</f>
        <v>13010.625</v>
      </c>
      <c r="S15" s="16"/>
      <c r="T15" s="17"/>
      <c r="U15" s="18"/>
      <c r="V15" s="19"/>
      <c r="W15" s="19"/>
      <c r="X15" s="19"/>
      <c r="Y15" s="19"/>
      <c r="Z15" s="20"/>
      <c r="AA15" s="12"/>
    </row>
    <row r="16" spans="2:27" x14ac:dyDescent="0.3">
      <c r="B16" s="30"/>
      <c r="C16" s="31"/>
      <c r="D16" s="32"/>
      <c r="E16" s="33"/>
      <c r="F16" s="33"/>
      <c r="G16" s="33"/>
      <c r="H16" s="33"/>
      <c r="I16" s="27" t="s">
        <v>5</v>
      </c>
      <c r="J16" s="25">
        <f>STDEV(J6:J13)</f>
        <v>1551.4296574910695</v>
      </c>
      <c r="S16" s="16"/>
      <c r="T16" s="17"/>
      <c r="U16" s="18"/>
      <c r="V16" s="19"/>
      <c r="W16" s="19"/>
      <c r="X16" s="19"/>
      <c r="Y16" s="19"/>
      <c r="Z16" s="20"/>
      <c r="AA16" s="12"/>
    </row>
    <row r="17" spans="2:27" x14ac:dyDescent="0.3">
      <c r="B17" s="30"/>
      <c r="C17" s="31"/>
      <c r="D17" s="32"/>
      <c r="E17" s="33"/>
      <c r="F17" s="33"/>
      <c r="G17" s="33"/>
      <c r="H17" s="33"/>
      <c r="I17" s="28" t="s">
        <v>8</v>
      </c>
      <c r="J17" s="25">
        <f>QUARTILE(J6:J13,1)</f>
        <v>12220</v>
      </c>
      <c r="S17" s="16"/>
      <c r="T17" s="17"/>
      <c r="U17" s="18"/>
      <c r="V17" s="19"/>
      <c r="W17" s="19"/>
      <c r="X17" s="19"/>
      <c r="Y17" s="19"/>
      <c r="Z17" s="20"/>
      <c r="AA17" s="12"/>
    </row>
    <row r="18" spans="2:27" x14ac:dyDescent="0.3">
      <c r="B18" s="30"/>
      <c r="C18" s="31"/>
      <c r="D18" s="32"/>
      <c r="E18" s="33"/>
      <c r="F18" s="33"/>
      <c r="G18" s="33"/>
      <c r="H18" s="33"/>
      <c r="I18" s="28" t="s">
        <v>12</v>
      </c>
      <c r="J18" s="25">
        <f>QUARTILE(J6:J13,3)</f>
        <v>13985.25</v>
      </c>
      <c r="S18" s="16"/>
      <c r="T18" s="17"/>
      <c r="U18" s="18"/>
      <c r="V18" s="19"/>
      <c r="W18" s="19"/>
      <c r="X18" s="19"/>
      <c r="Y18" s="19"/>
      <c r="Z18" s="20"/>
      <c r="AA18" s="12"/>
    </row>
    <row r="19" spans="2:27" x14ac:dyDescent="0.3">
      <c r="B19" s="30"/>
      <c r="C19" s="31"/>
      <c r="D19" s="32"/>
      <c r="E19" s="33"/>
      <c r="F19" s="33"/>
      <c r="G19" s="33"/>
      <c r="H19" s="33"/>
      <c r="I19" s="28" t="s">
        <v>9</v>
      </c>
      <c r="J19" s="25">
        <f>J18-J17</f>
        <v>1765.25</v>
      </c>
      <c r="S19" s="16"/>
      <c r="T19" s="17"/>
      <c r="U19" s="18"/>
      <c r="V19" s="19"/>
      <c r="W19" s="19"/>
      <c r="X19" s="19"/>
      <c r="Y19" s="19"/>
      <c r="Z19" s="20"/>
      <c r="AA19" s="12"/>
    </row>
    <row r="20" spans="2:27" x14ac:dyDescent="0.3">
      <c r="B20" s="30"/>
      <c r="C20" s="31"/>
      <c r="D20" s="32"/>
      <c r="E20" s="33"/>
      <c r="F20" s="33"/>
      <c r="G20" s="33"/>
      <c r="H20" s="33"/>
      <c r="I20" s="28" t="s">
        <v>10</v>
      </c>
      <c r="J20" s="25">
        <f>J18+J19*1.5</f>
        <v>16633.125</v>
      </c>
      <c r="S20" s="16"/>
      <c r="T20" s="17"/>
      <c r="U20" s="18"/>
      <c r="V20" s="19"/>
      <c r="W20" s="19"/>
      <c r="X20" s="19"/>
      <c r="Y20" s="19"/>
      <c r="Z20" s="20"/>
      <c r="AA20" s="12"/>
    </row>
    <row r="21" spans="2:27" ht="15" thickBot="1" x14ac:dyDescent="0.35">
      <c r="C21" s="31"/>
      <c r="D21" s="32"/>
      <c r="E21" s="33"/>
      <c r="F21" s="33"/>
      <c r="G21" s="33"/>
      <c r="H21" s="33"/>
      <c r="I21" s="29" t="s">
        <v>11</v>
      </c>
      <c r="J21" s="9">
        <f>J17-J19*1.5</f>
        <v>9572.125</v>
      </c>
      <c r="S21" s="16"/>
      <c r="T21" s="17"/>
      <c r="U21" s="18"/>
      <c r="V21" s="19"/>
      <c r="W21" s="19"/>
      <c r="X21" s="19"/>
      <c r="Y21" s="19"/>
    </row>
    <row r="22" spans="2:27" x14ac:dyDescent="0.3">
      <c r="S22" s="16"/>
      <c r="T22" s="17"/>
      <c r="U22" s="18"/>
      <c r="V22" s="19"/>
      <c r="W22" s="19"/>
      <c r="X22" s="21"/>
      <c r="Y22" s="19"/>
    </row>
    <row r="23" spans="2:27" x14ac:dyDescent="0.3">
      <c r="S23" s="16"/>
      <c r="T23" s="17"/>
      <c r="U23" s="18"/>
      <c r="V23" s="19"/>
      <c r="W23" s="19"/>
      <c r="X23" s="21"/>
      <c r="Y23" s="19"/>
    </row>
    <row r="27" spans="2:27" x14ac:dyDescent="0.3">
      <c r="B27" s="16"/>
      <c r="C27" s="16"/>
      <c r="D27" s="16"/>
      <c r="E27" s="16"/>
      <c r="F27" s="16"/>
      <c r="I27" s="16"/>
      <c r="J27" s="16"/>
      <c r="S27" s="16"/>
      <c r="T27" s="16"/>
      <c r="U27" s="16"/>
      <c r="V27" s="16"/>
      <c r="W27" s="16"/>
      <c r="X27" s="16"/>
      <c r="Y27" s="16"/>
      <c r="Z27" s="16"/>
      <c r="AA27" s="16"/>
    </row>
    <row r="28" spans="2:27" x14ac:dyDescent="0.3">
      <c r="B28" s="16"/>
      <c r="C28" s="17"/>
      <c r="D28" s="18"/>
      <c r="E28" s="19"/>
      <c r="F28" s="19"/>
      <c r="I28" s="20"/>
      <c r="J28" s="12"/>
      <c r="S28" s="16"/>
      <c r="T28" s="17"/>
      <c r="U28" s="18"/>
      <c r="V28" s="19"/>
      <c r="W28" s="19"/>
      <c r="X28" s="19"/>
      <c r="Y28" s="19"/>
      <c r="Z28" s="20"/>
      <c r="AA28" s="12"/>
    </row>
    <row r="29" spans="2:27" x14ac:dyDescent="0.3">
      <c r="B29" s="16"/>
      <c r="C29" s="17"/>
      <c r="D29" s="18"/>
      <c r="E29" s="19"/>
      <c r="F29" s="19"/>
      <c r="I29" s="20"/>
      <c r="J29" s="12"/>
      <c r="S29" s="16"/>
      <c r="T29" s="17"/>
      <c r="U29" s="18"/>
      <c r="V29" s="19"/>
      <c r="W29" s="19"/>
      <c r="X29" s="19"/>
      <c r="Y29" s="19"/>
      <c r="Z29" s="20"/>
      <c r="AA29" s="12"/>
    </row>
    <row r="30" spans="2:27" x14ac:dyDescent="0.3">
      <c r="B30" s="16"/>
      <c r="C30" s="17"/>
      <c r="D30" s="18"/>
      <c r="E30" s="19"/>
      <c r="F30" s="19"/>
      <c r="G30" s="19"/>
      <c r="H30" s="19"/>
      <c r="I30" s="20"/>
      <c r="J30" s="12"/>
      <c r="S30" s="16"/>
      <c r="T30" s="17"/>
      <c r="U30" s="18"/>
      <c r="V30" s="19"/>
      <c r="W30" s="19"/>
      <c r="X30" s="19"/>
      <c r="Y30" s="19"/>
      <c r="Z30" s="20"/>
      <c r="AA30" s="12"/>
    </row>
    <row r="31" spans="2:27" x14ac:dyDescent="0.3">
      <c r="B31" s="16"/>
      <c r="C31" s="17"/>
      <c r="D31" s="18"/>
      <c r="E31" s="19"/>
      <c r="F31" s="19"/>
      <c r="G31" s="19"/>
      <c r="H31" s="19"/>
      <c r="I31" s="20"/>
      <c r="J31" s="12"/>
      <c r="S31" s="16"/>
      <c r="T31" s="17"/>
      <c r="U31" s="18"/>
      <c r="V31" s="19"/>
      <c r="W31" s="19"/>
      <c r="X31" s="19"/>
      <c r="Y31" s="19"/>
      <c r="Z31" s="20"/>
      <c r="AA31" s="12"/>
    </row>
    <row r="32" spans="2:27" x14ac:dyDescent="0.3">
      <c r="B32" s="16"/>
      <c r="C32" s="17"/>
      <c r="D32" s="18"/>
      <c r="E32" s="19"/>
      <c r="F32" s="19"/>
      <c r="G32" s="19"/>
      <c r="H32" s="19"/>
      <c r="I32" s="20"/>
      <c r="J32" s="12"/>
      <c r="S32" s="16"/>
      <c r="T32" s="17"/>
      <c r="U32" s="18"/>
      <c r="V32" s="19"/>
      <c r="W32" s="19"/>
      <c r="X32" s="19"/>
      <c r="Y32" s="19"/>
      <c r="Z32" s="20"/>
      <c r="AA32" s="12"/>
    </row>
    <row r="33" spans="2:27" x14ac:dyDescent="0.3">
      <c r="B33" s="16"/>
      <c r="C33" s="17"/>
      <c r="D33" s="18"/>
      <c r="E33" s="19"/>
      <c r="F33" s="19"/>
      <c r="G33" s="19"/>
      <c r="H33" s="19"/>
      <c r="I33" s="20"/>
      <c r="J33" s="12"/>
      <c r="S33" s="16"/>
      <c r="T33" s="17"/>
      <c r="U33" s="18"/>
      <c r="V33" s="19"/>
      <c r="W33" s="19"/>
      <c r="X33" s="19"/>
      <c r="Y33" s="19"/>
      <c r="Z33" s="20"/>
      <c r="AA33" s="12"/>
    </row>
    <row r="34" spans="2:27" x14ac:dyDescent="0.3">
      <c r="B34" s="16"/>
      <c r="C34" s="17"/>
      <c r="D34" s="18"/>
      <c r="E34" s="19"/>
      <c r="F34" s="19"/>
      <c r="G34" s="19"/>
      <c r="H34" s="19"/>
      <c r="I34" s="20"/>
      <c r="J34" s="12"/>
      <c r="S34" s="16"/>
      <c r="T34" s="17"/>
      <c r="U34" s="18"/>
      <c r="V34" s="19"/>
      <c r="W34" s="19"/>
      <c r="X34" s="19"/>
      <c r="Y34" s="19"/>
      <c r="Z34" s="20"/>
      <c r="AA34" s="12"/>
    </row>
    <row r="35" spans="2:27" x14ac:dyDescent="0.3">
      <c r="B35" s="16"/>
      <c r="C35" s="17"/>
      <c r="D35" s="17"/>
      <c r="E35" s="17"/>
      <c r="F35" s="17"/>
      <c r="G35" s="17"/>
      <c r="H35" s="17"/>
      <c r="I35" s="17"/>
      <c r="J35" s="17"/>
      <c r="S35" s="16"/>
      <c r="T35" s="17"/>
      <c r="U35" s="18"/>
      <c r="V35" s="19"/>
      <c r="W35" s="19"/>
      <c r="X35" s="19"/>
      <c r="Y35" s="19"/>
      <c r="Z35" s="20"/>
      <c r="AA35" s="12"/>
    </row>
    <row r="36" spans="2:27" x14ac:dyDescent="0.3">
      <c r="C36" s="17"/>
      <c r="E36" s="19"/>
      <c r="F36" s="19"/>
      <c r="G36" s="19"/>
      <c r="H36" s="19"/>
      <c r="I36" s="20"/>
      <c r="J36" s="12"/>
      <c r="S36" s="16"/>
      <c r="T36" s="17"/>
      <c r="U36" s="18"/>
      <c r="V36" s="19"/>
      <c r="W36" s="19"/>
      <c r="X36" s="19"/>
      <c r="Y36" s="19"/>
      <c r="Z36" s="20"/>
      <c r="AA36" s="12"/>
    </row>
    <row r="37" spans="2:27" x14ac:dyDescent="0.3">
      <c r="B37" s="16"/>
      <c r="C37" s="17"/>
      <c r="D37" s="18"/>
      <c r="E37" s="19"/>
      <c r="F37" s="19"/>
      <c r="G37" s="19"/>
      <c r="H37" s="19"/>
      <c r="I37" s="20"/>
      <c r="J37" s="12"/>
      <c r="S37" s="16"/>
      <c r="T37" s="17"/>
      <c r="U37" s="18"/>
      <c r="V37" s="19"/>
      <c r="W37" s="19"/>
      <c r="X37" s="19"/>
      <c r="Y37" s="19"/>
      <c r="Z37" s="20"/>
      <c r="AA37" s="12"/>
    </row>
    <row r="38" spans="2:27" x14ac:dyDescent="0.3">
      <c r="B38" s="16"/>
      <c r="C38" s="17"/>
      <c r="D38" s="18"/>
      <c r="E38" s="19"/>
      <c r="F38" s="19"/>
      <c r="G38" s="19"/>
      <c r="H38" s="19"/>
      <c r="I38" s="20"/>
      <c r="J38" s="12"/>
      <c r="S38" s="16"/>
      <c r="T38" s="17"/>
      <c r="U38" s="18"/>
      <c r="V38" s="19"/>
      <c r="W38" s="19"/>
      <c r="X38" s="19"/>
      <c r="Y38" s="19"/>
      <c r="Z38" s="20"/>
      <c r="AA38" s="12"/>
    </row>
    <row r="39" spans="2:27" x14ac:dyDescent="0.3">
      <c r="B39" s="16"/>
      <c r="C39" s="17"/>
      <c r="D39" s="18"/>
      <c r="E39" s="19"/>
      <c r="F39" s="19"/>
      <c r="G39" s="19"/>
      <c r="H39" s="19"/>
      <c r="I39" s="20"/>
      <c r="J39" s="12"/>
      <c r="S39" s="16"/>
      <c r="T39" s="17"/>
      <c r="U39" s="18"/>
      <c r="V39" s="19"/>
      <c r="W39" s="19"/>
      <c r="X39" s="19"/>
      <c r="Y39" s="19"/>
      <c r="Z39" s="20"/>
      <c r="AA39" s="12"/>
    </row>
    <row r="40" spans="2:27" x14ac:dyDescent="0.3">
      <c r="B40" s="16"/>
      <c r="C40" s="17"/>
      <c r="D40" s="18"/>
      <c r="E40" s="19"/>
      <c r="F40" s="19"/>
      <c r="G40" s="19"/>
      <c r="H40" s="19"/>
      <c r="I40" s="20"/>
      <c r="J40" s="12"/>
      <c r="S40" s="16"/>
      <c r="T40" s="17"/>
      <c r="U40" s="18"/>
      <c r="V40" s="19"/>
      <c r="W40" s="19"/>
      <c r="X40" s="19"/>
      <c r="Y40" s="19"/>
      <c r="Z40" s="20"/>
      <c r="AA40" s="12"/>
    </row>
    <row r="41" spans="2:27" x14ac:dyDescent="0.3">
      <c r="B41" s="16"/>
      <c r="C41" s="17"/>
      <c r="D41" s="18"/>
      <c r="E41" s="19"/>
      <c r="F41" s="19"/>
      <c r="G41" s="19"/>
      <c r="H41" s="19"/>
      <c r="I41" s="20"/>
      <c r="J41" s="12"/>
      <c r="S41" s="16"/>
      <c r="T41" s="17"/>
      <c r="U41" s="18"/>
      <c r="V41" s="19"/>
      <c r="W41" s="19"/>
      <c r="X41" s="19"/>
      <c r="Y41" s="19"/>
      <c r="Z41" s="20"/>
      <c r="AA41" s="12"/>
    </row>
    <row r="42" spans="2:27" x14ac:dyDescent="0.3">
      <c r="B42" s="16"/>
      <c r="C42" s="17"/>
      <c r="D42" s="22"/>
      <c r="E42" s="19"/>
      <c r="F42" s="19"/>
      <c r="G42" s="19"/>
      <c r="H42" s="19"/>
      <c r="I42" s="20"/>
      <c r="J42" s="12"/>
      <c r="S42" s="16"/>
      <c r="T42" s="17"/>
      <c r="U42" s="22"/>
      <c r="V42" s="19"/>
      <c r="W42" s="19"/>
      <c r="X42" s="19"/>
      <c r="Y42" s="19"/>
      <c r="Z42" s="20"/>
      <c r="AA42" s="12"/>
    </row>
    <row r="44" spans="2:27" x14ac:dyDescent="0.3">
      <c r="G44" s="23"/>
      <c r="H44" s="19"/>
      <c r="X44" s="23"/>
      <c r="Y44" s="19"/>
    </row>
    <row r="45" spans="2:27" x14ac:dyDescent="0.3">
      <c r="G45" s="23"/>
      <c r="H45" s="19"/>
      <c r="X45" s="24"/>
      <c r="Y45" s="19"/>
    </row>
  </sheetData>
  <phoneticPr fontId="5" type="noConversion"/>
  <conditionalFormatting sqref="J6:J9">
    <cfRule type="cellIs" dxfId="7" priority="52" operator="lessThan">
      <formula>$J$21</formula>
    </cfRule>
    <cfRule type="cellIs" dxfId="6" priority="53" operator="greaterThan">
      <formula>$J$20</formula>
    </cfRule>
  </conditionalFormatting>
  <conditionalFormatting sqref="J6:J10">
    <cfRule type="cellIs" dxfId="5" priority="54" operator="between">
      <formula>$J$20</formula>
      <formula>$J$21</formula>
    </cfRule>
  </conditionalFormatting>
  <conditionalFormatting sqref="J6:J13">
    <cfRule type="cellIs" dxfId="4" priority="1" operator="between">
      <formula>$J$20</formula>
      <formula>$J$21</formula>
    </cfRule>
  </conditionalFormatting>
  <conditionalFormatting sqref="M6:M13">
    <cfRule type="cellIs" dxfId="3" priority="7" operator="greaterThan">
      <formula>3</formula>
    </cfRule>
    <cfRule type="cellIs" dxfId="2" priority="8" operator="lessThan">
      <formula>3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D5923-ED10-4257-A3FF-266E0F50333E}">
  <dimension ref="C3:W65"/>
  <sheetViews>
    <sheetView tabSelected="1" topLeftCell="A40" workbookViewId="0">
      <selection activeCell="D27" sqref="D27:D65"/>
    </sheetView>
  </sheetViews>
  <sheetFormatPr defaultRowHeight="14.4" x14ac:dyDescent="0.3"/>
  <cols>
    <col min="3" max="3" width="11.5546875" bestFit="1" customWidth="1"/>
    <col min="4" max="4" width="11.77734375" bestFit="1" customWidth="1"/>
    <col min="5" max="5" width="7" bestFit="1" customWidth="1"/>
    <col min="6" max="7" width="12.109375" bestFit="1" customWidth="1"/>
    <col min="8" max="10" width="11.109375" bestFit="1" customWidth="1"/>
    <col min="11" max="12" width="11.77734375" bestFit="1" customWidth="1"/>
    <col min="13" max="13" width="13.44140625" bestFit="1" customWidth="1"/>
    <col min="14" max="14" width="9.109375" bestFit="1" customWidth="1"/>
    <col min="15" max="15" width="7" bestFit="1" customWidth="1"/>
    <col min="17" max="17" width="11.77734375" bestFit="1" customWidth="1"/>
    <col min="18" max="18" width="13.21875" bestFit="1" customWidth="1"/>
  </cols>
  <sheetData>
    <row r="3" spans="3:23" ht="15" thickBot="1" x14ac:dyDescent="0.35">
      <c r="C3" s="16"/>
      <c r="D3" s="23"/>
      <c r="E3" s="16"/>
      <c r="G3" s="11"/>
    </row>
    <row r="4" spans="3:23" ht="15" thickBot="1" x14ac:dyDescent="0.35">
      <c r="C4" s="16"/>
      <c r="D4" s="20"/>
      <c r="E4" s="12"/>
      <c r="G4" s="12"/>
      <c r="Q4" s="94" t="s">
        <v>73</v>
      </c>
      <c r="R4" s="95"/>
      <c r="S4" s="82" t="s">
        <v>67</v>
      </c>
      <c r="T4" s="83" t="s">
        <v>68</v>
      </c>
      <c r="U4" s="83" t="s">
        <v>69</v>
      </c>
      <c r="V4" s="83" t="s">
        <v>70</v>
      </c>
      <c r="W4" s="84" t="s">
        <v>71</v>
      </c>
    </row>
    <row r="5" spans="3:23" ht="15.6" customHeight="1" x14ac:dyDescent="0.3">
      <c r="C5" s="16"/>
      <c r="D5" s="20"/>
      <c r="E5" s="12"/>
      <c r="G5" s="12"/>
      <c r="Q5" s="92" t="s">
        <v>22</v>
      </c>
      <c r="R5" s="88" t="s">
        <v>66</v>
      </c>
      <c r="S5" s="85">
        <f>SP2_20!$J$15</f>
        <v>9957.625</v>
      </c>
      <c r="T5" s="71">
        <f>PMB_20!$J$16</f>
        <v>8404.625</v>
      </c>
      <c r="U5" s="71">
        <f>REF_20!$J$14</f>
        <v>9467.5714285714294</v>
      </c>
      <c r="V5" s="71">
        <f>SP2_50!$J$15</f>
        <v>10387.625</v>
      </c>
      <c r="W5" s="72">
        <f>PMB_50!$J$15</f>
        <v>13010.625</v>
      </c>
    </row>
    <row r="6" spans="3:23" x14ac:dyDescent="0.3">
      <c r="C6" s="16"/>
      <c r="D6" s="20"/>
      <c r="E6" s="12"/>
      <c r="G6" s="12"/>
      <c r="Q6" s="93"/>
      <c r="R6" s="89" t="s">
        <v>72</v>
      </c>
      <c r="S6" s="86">
        <f>SP2_20!$J$16</f>
        <v>777.83361009922942</v>
      </c>
      <c r="T6" s="73">
        <f>PMB_20!$J$17</f>
        <v>1342.4877692978382</v>
      </c>
      <c r="U6" s="73">
        <f>REF_20!$J$15</f>
        <v>768.47790190368244</v>
      </c>
      <c r="V6" s="73">
        <f>SP2_50!$J$16</f>
        <v>897.6789017874296</v>
      </c>
      <c r="W6" s="74">
        <f>PMB_50!$J$16</f>
        <v>1551.4296574910695</v>
      </c>
    </row>
    <row r="7" spans="3:23" ht="16.2" thickBot="1" x14ac:dyDescent="0.35">
      <c r="C7" s="16"/>
      <c r="D7" s="20"/>
      <c r="E7" s="12"/>
      <c r="G7" s="12"/>
      <c r="Q7" s="90" t="s">
        <v>7</v>
      </c>
      <c r="R7" s="91" t="s">
        <v>66</v>
      </c>
      <c r="S7" s="87">
        <v>2.8038593050709535</v>
      </c>
      <c r="T7" s="49">
        <v>2.7952069609439008</v>
      </c>
      <c r="U7" s="49">
        <v>3.3303597222788386</v>
      </c>
      <c r="V7" s="49">
        <v>3.1316367580110178</v>
      </c>
      <c r="W7" s="7">
        <v>3.3825369705900803</v>
      </c>
    </row>
    <row r="8" spans="3:23" x14ac:dyDescent="0.3">
      <c r="C8" s="16"/>
      <c r="D8" s="20"/>
      <c r="E8" s="12"/>
      <c r="G8" s="12"/>
    </row>
    <row r="9" spans="3:23" x14ac:dyDescent="0.3">
      <c r="G9" s="12"/>
    </row>
    <row r="25" spans="3:15" ht="15" thickBot="1" x14ac:dyDescent="0.35"/>
    <row r="26" spans="3:15" ht="16.2" thickBot="1" x14ac:dyDescent="0.35">
      <c r="C26" s="13" t="s">
        <v>0</v>
      </c>
      <c r="D26" s="14" t="s">
        <v>1</v>
      </c>
      <c r="E26" s="14" t="s">
        <v>16</v>
      </c>
      <c r="F26" s="14" t="s">
        <v>17</v>
      </c>
      <c r="G26" s="42" t="s">
        <v>18</v>
      </c>
      <c r="H26" s="43" t="s">
        <v>19</v>
      </c>
      <c r="I26" s="43" t="s">
        <v>20</v>
      </c>
      <c r="J26" s="43" t="s">
        <v>21</v>
      </c>
      <c r="K26" s="43" t="s">
        <v>22</v>
      </c>
      <c r="L26" s="44" t="s">
        <v>23</v>
      </c>
      <c r="M26" s="45" t="s">
        <v>24</v>
      </c>
      <c r="N26" s="43" t="s">
        <v>33</v>
      </c>
      <c r="O26" s="15" t="s">
        <v>7</v>
      </c>
    </row>
    <row r="27" spans="3:15" x14ac:dyDescent="0.3">
      <c r="C27" s="46" t="s">
        <v>13</v>
      </c>
      <c r="D27" s="47" t="s">
        <v>67</v>
      </c>
      <c r="E27" s="47">
        <v>3777</v>
      </c>
      <c r="F27" s="47">
        <v>4350</v>
      </c>
      <c r="G27" s="47">
        <v>5599</v>
      </c>
      <c r="H27" s="47">
        <v>6474</v>
      </c>
      <c r="I27" s="47">
        <v>6964</v>
      </c>
      <c r="J27" s="47">
        <v>7920</v>
      </c>
      <c r="K27" s="76">
        <v>8752</v>
      </c>
      <c r="L27" s="47">
        <v>9747</v>
      </c>
      <c r="M27" s="47">
        <v>3697</v>
      </c>
      <c r="N27" s="52">
        <f>ABS(E27-M27)/E27*100</f>
        <v>2.1180831347630393</v>
      </c>
      <c r="O27" s="10">
        <v>3.9364983300178902</v>
      </c>
    </row>
    <row r="28" spans="3:15" x14ac:dyDescent="0.3">
      <c r="C28" s="38" t="s">
        <v>14</v>
      </c>
      <c r="D28" s="39" t="s">
        <v>67</v>
      </c>
      <c r="E28" s="39">
        <v>4511</v>
      </c>
      <c r="F28" s="39">
        <v>5199</v>
      </c>
      <c r="G28" s="39">
        <v>6419</v>
      </c>
      <c r="H28" s="39">
        <v>7090</v>
      </c>
      <c r="I28" s="39">
        <v>7740</v>
      </c>
      <c r="J28" s="39">
        <v>8905</v>
      </c>
      <c r="K28" s="77">
        <v>9796</v>
      </c>
      <c r="L28" s="39">
        <v>10688</v>
      </c>
      <c r="M28" s="39">
        <v>4375</v>
      </c>
      <c r="N28" s="48">
        <f t="shared" ref="N28:N31" si="0">ABS(E28-M28)/E28*100</f>
        <v>3.0148525825759256</v>
      </c>
      <c r="O28" s="4">
        <v>2.8217991083316574</v>
      </c>
    </row>
    <row r="29" spans="3:15" x14ac:dyDescent="0.3">
      <c r="C29" s="38" t="s">
        <v>15</v>
      </c>
      <c r="D29" s="39" t="s">
        <v>67</v>
      </c>
      <c r="E29" s="39">
        <v>4617</v>
      </c>
      <c r="F29" s="39">
        <v>5272</v>
      </c>
      <c r="G29" s="39">
        <v>6600</v>
      </c>
      <c r="H29" s="39">
        <v>7162</v>
      </c>
      <c r="I29" s="39">
        <v>7789</v>
      </c>
      <c r="J29" s="39">
        <v>8822</v>
      </c>
      <c r="K29" s="77">
        <v>9963</v>
      </c>
      <c r="L29" s="39">
        <v>10099</v>
      </c>
      <c r="M29" s="39">
        <v>4537</v>
      </c>
      <c r="N29" s="48">
        <f t="shared" si="0"/>
        <v>1.7327268789257093</v>
      </c>
      <c r="O29" s="4">
        <v>2.8138983680963014</v>
      </c>
    </row>
    <row r="30" spans="3:15" x14ac:dyDescent="0.3">
      <c r="C30" s="38" t="s">
        <v>50</v>
      </c>
      <c r="D30" s="39" t="s">
        <v>67</v>
      </c>
      <c r="E30" s="39">
        <v>5566</v>
      </c>
      <c r="F30" s="39">
        <v>6069</v>
      </c>
      <c r="G30" s="39">
        <v>6912</v>
      </c>
      <c r="H30" s="39">
        <v>7772</v>
      </c>
      <c r="I30" s="39">
        <v>8642</v>
      </c>
      <c r="J30" s="39">
        <v>9800</v>
      </c>
      <c r="K30" s="77">
        <v>10453</v>
      </c>
      <c r="L30" s="39">
        <v>12167</v>
      </c>
      <c r="M30" s="39">
        <v>5050</v>
      </c>
      <c r="N30" s="48">
        <f t="shared" si="0"/>
        <v>9.2705713259072944</v>
      </c>
      <c r="O30" s="4">
        <v>2.3938767427016727</v>
      </c>
    </row>
    <row r="31" spans="3:15" x14ac:dyDescent="0.3">
      <c r="C31" s="38" t="s">
        <v>62</v>
      </c>
      <c r="D31" s="39" t="s">
        <v>67</v>
      </c>
      <c r="E31" s="39">
        <v>6247</v>
      </c>
      <c r="F31" s="39">
        <v>6489</v>
      </c>
      <c r="G31" s="39">
        <v>8093</v>
      </c>
      <c r="H31" s="39">
        <v>8537</v>
      </c>
      <c r="I31" s="39">
        <v>9394</v>
      </c>
      <c r="J31" s="39">
        <v>10583</v>
      </c>
      <c r="K31" s="77">
        <v>11189</v>
      </c>
      <c r="L31" s="39">
        <v>12237</v>
      </c>
      <c r="M31" s="39">
        <v>6081</v>
      </c>
      <c r="N31" s="48">
        <f t="shared" si="0"/>
        <v>2.6572754922362734</v>
      </c>
      <c r="O31" s="4">
        <v>2.3311514656641386</v>
      </c>
    </row>
    <row r="32" spans="3:15" x14ac:dyDescent="0.3">
      <c r="C32" s="38" t="s">
        <v>51</v>
      </c>
      <c r="D32" s="39" t="s">
        <v>67</v>
      </c>
      <c r="E32" s="39">
        <v>5343</v>
      </c>
      <c r="F32" s="39">
        <v>5413</v>
      </c>
      <c r="G32" s="39">
        <v>6502</v>
      </c>
      <c r="H32" s="39">
        <v>7229</v>
      </c>
      <c r="I32" s="39">
        <v>7973</v>
      </c>
      <c r="J32" s="39">
        <v>9113</v>
      </c>
      <c r="K32" s="77">
        <v>9727</v>
      </c>
      <c r="L32" s="39">
        <v>10991</v>
      </c>
      <c r="M32" s="39">
        <v>4964</v>
      </c>
      <c r="N32" s="48">
        <f>ABS(E32-M32)/E32*100</f>
        <v>7.093393224780085</v>
      </c>
      <c r="O32" s="4">
        <v>1.9128711113407859</v>
      </c>
    </row>
    <row r="33" spans="3:15" x14ac:dyDescent="0.3">
      <c r="C33" s="38" t="s">
        <v>48</v>
      </c>
      <c r="D33" s="39" t="s">
        <v>67</v>
      </c>
      <c r="E33" s="39">
        <v>4250</v>
      </c>
      <c r="F33" s="39">
        <v>5189</v>
      </c>
      <c r="G33" s="39">
        <v>5808</v>
      </c>
      <c r="H33" s="39">
        <v>6422</v>
      </c>
      <c r="I33" s="39">
        <v>7172</v>
      </c>
      <c r="J33" s="39">
        <v>8424</v>
      </c>
      <c r="K33" s="77">
        <v>9208</v>
      </c>
      <c r="L33" s="39">
        <v>10569</v>
      </c>
      <c r="M33" s="39">
        <v>3729</v>
      </c>
      <c r="N33" s="48">
        <f>ABS(E33-M33)/E33*100</f>
        <v>12.258823529411766</v>
      </c>
      <c r="O33" s="4">
        <v>3.1325124380995994</v>
      </c>
    </row>
    <row r="34" spans="3:15" ht="15" thickBot="1" x14ac:dyDescent="0.35">
      <c r="C34" s="40" t="s">
        <v>32</v>
      </c>
      <c r="D34" s="41" t="s">
        <v>67</v>
      </c>
      <c r="E34" s="41">
        <v>4792</v>
      </c>
      <c r="F34" s="41">
        <v>5459</v>
      </c>
      <c r="G34" s="41">
        <v>6851</v>
      </c>
      <c r="H34" s="41">
        <v>7539</v>
      </c>
      <c r="I34" s="41">
        <v>8316</v>
      </c>
      <c r="J34" s="41">
        <v>9591</v>
      </c>
      <c r="K34" s="78">
        <v>10573</v>
      </c>
      <c r="L34" s="41">
        <v>11903</v>
      </c>
      <c r="M34" s="41">
        <v>4625</v>
      </c>
      <c r="N34" s="49">
        <f>ABS(E34-M34)/E34*100</f>
        <v>3.484974958263773</v>
      </c>
      <c r="O34" s="7">
        <v>3.0882668763155818</v>
      </c>
    </row>
    <row r="35" spans="3:15" x14ac:dyDescent="0.3">
      <c r="C35" s="53" t="s">
        <v>26</v>
      </c>
      <c r="D35" s="54" t="s">
        <v>68</v>
      </c>
      <c r="E35" s="70">
        <v>5132</v>
      </c>
      <c r="F35" s="70">
        <v>5848</v>
      </c>
      <c r="G35" s="70">
        <v>7042</v>
      </c>
      <c r="H35" s="70">
        <v>7213</v>
      </c>
      <c r="I35" s="70">
        <v>7959</v>
      </c>
      <c r="J35" s="70">
        <v>8945</v>
      </c>
      <c r="K35" s="76">
        <v>9990</v>
      </c>
      <c r="L35" s="70">
        <v>11388</v>
      </c>
      <c r="M35" s="70">
        <v>4725</v>
      </c>
      <c r="N35" s="57">
        <f>ABS(E35-M35)/E35*100</f>
        <v>7.930631332813717</v>
      </c>
      <c r="O35" s="59">
        <v>2.508102365452447</v>
      </c>
    </row>
    <row r="36" spans="3:15" x14ac:dyDescent="0.3">
      <c r="C36" s="2" t="s">
        <v>27</v>
      </c>
      <c r="D36" s="3" t="s">
        <v>68</v>
      </c>
      <c r="E36" s="68">
        <v>4400</v>
      </c>
      <c r="F36" s="68">
        <v>4804</v>
      </c>
      <c r="G36" s="68">
        <v>5999</v>
      </c>
      <c r="H36" s="68">
        <v>6313</v>
      </c>
      <c r="I36" s="68">
        <v>6983</v>
      </c>
      <c r="J36" s="68">
        <v>7992</v>
      </c>
      <c r="K36" s="77">
        <v>8740</v>
      </c>
      <c r="L36" s="68">
        <v>9892</v>
      </c>
      <c r="M36" s="68">
        <v>4014</v>
      </c>
      <c r="N36" s="60">
        <f t="shared" ref="N36:N42" si="1">ABS(E36-M36)/E36*100</f>
        <v>8.7727272727272716</v>
      </c>
      <c r="O36" s="62">
        <v>2.7942105880040091</v>
      </c>
    </row>
    <row r="37" spans="3:15" x14ac:dyDescent="0.3">
      <c r="C37" s="2" t="s">
        <v>38</v>
      </c>
      <c r="D37" s="3" t="s">
        <v>68</v>
      </c>
      <c r="E37" s="68">
        <v>2723</v>
      </c>
      <c r="F37" s="68">
        <v>3288</v>
      </c>
      <c r="G37" s="68">
        <v>4150</v>
      </c>
      <c r="H37" s="68">
        <v>4571</v>
      </c>
      <c r="I37" s="68">
        <v>5141</v>
      </c>
      <c r="J37" s="68">
        <v>6128</v>
      </c>
      <c r="K37" s="77">
        <v>6985</v>
      </c>
      <c r="L37" s="68">
        <v>8199</v>
      </c>
      <c r="M37" s="68">
        <v>2458</v>
      </c>
      <c r="N37" s="60">
        <f t="shared" si="1"/>
        <v>9.7319133308850532</v>
      </c>
      <c r="O37" s="62">
        <v>3.0462372915795344</v>
      </c>
    </row>
    <row r="38" spans="3:15" x14ac:dyDescent="0.3">
      <c r="C38" s="2" t="s">
        <v>39</v>
      </c>
      <c r="D38" s="3" t="s">
        <v>68</v>
      </c>
      <c r="E38" s="68">
        <v>3028</v>
      </c>
      <c r="F38" s="68">
        <v>3420</v>
      </c>
      <c r="G38" s="68">
        <v>3586</v>
      </c>
      <c r="H38" s="68">
        <v>4421</v>
      </c>
      <c r="I38" s="68">
        <v>5122</v>
      </c>
      <c r="J38" s="68">
        <v>6159</v>
      </c>
      <c r="K38" s="77">
        <v>7125</v>
      </c>
      <c r="L38" s="68">
        <v>8439</v>
      </c>
      <c r="M38" s="68">
        <v>2824</v>
      </c>
      <c r="N38" s="60">
        <f t="shared" si="1"/>
        <v>6.7371202113606339</v>
      </c>
      <c r="O38" s="62">
        <v>2.9338047775182008</v>
      </c>
    </row>
    <row r="39" spans="3:15" x14ac:dyDescent="0.3">
      <c r="C39" s="2" t="s">
        <v>52</v>
      </c>
      <c r="D39" s="3" t="s">
        <v>68</v>
      </c>
      <c r="E39" s="68">
        <v>3268</v>
      </c>
      <c r="F39" s="68">
        <v>3913</v>
      </c>
      <c r="G39" s="68">
        <v>4456</v>
      </c>
      <c r="H39" s="68">
        <v>5348</v>
      </c>
      <c r="I39" s="68">
        <v>5978</v>
      </c>
      <c r="J39" s="68">
        <v>7143</v>
      </c>
      <c r="K39" s="77">
        <v>7809</v>
      </c>
      <c r="L39" s="68">
        <v>8897</v>
      </c>
      <c r="M39" s="68">
        <v>3387</v>
      </c>
      <c r="N39" s="60">
        <f t="shared" si="1"/>
        <v>3.6413708690330475</v>
      </c>
      <c r="O39" s="4">
        <v>3.0965497529804376</v>
      </c>
    </row>
    <row r="40" spans="3:15" x14ac:dyDescent="0.3">
      <c r="C40" s="2" t="s">
        <v>53</v>
      </c>
      <c r="D40" s="3" t="s">
        <v>68</v>
      </c>
      <c r="E40" s="68">
        <v>5946</v>
      </c>
      <c r="F40" s="68">
        <v>6254</v>
      </c>
      <c r="G40" s="68">
        <v>6981</v>
      </c>
      <c r="H40" s="68">
        <v>7763</v>
      </c>
      <c r="I40" s="68">
        <v>8705</v>
      </c>
      <c r="J40" s="68">
        <v>9732</v>
      </c>
      <c r="K40" s="77">
        <v>10673</v>
      </c>
      <c r="L40" s="68">
        <v>11565</v>
      </c>
      <c r="M40" s="68">
        <v>5510</v>
      </c>
      <c r="N40" s="60">
        <f t="shared" si="1"/>
        <v>7.3326606121762534</v>
      </c>
      <c r="O40" s="4">
        <v>2.5372927158200165</v>
      </c>
    </row>
    <row r="41" spans="3:15" x14ac:dyDescent="0.3">
      <c r="C41" s="2" t="s">
        <v>54</v>
      </c>
      <c r="D41" s="3" t="s">
        <v>68</v>
      </c>
      <c r="E41" s="68">
        <v>4285</v>
      </c>
      <c r="F41" s="68">
        <v>4766</v>
      </c>
      <c r="G41" s="68">
        <v>5509</v>
      </c>
      <c r="H41" s="68">
        <v>6035</v>
      </c>
      <c r="I41" s="68">
        <v>6611</v>
      </c>
      <c r="J41" s="68">
        <v>7927</v>
      </c>
      <c r="K41" s="77">
        <v>8425</v>
      </c>
      <c r="L41" s="68">
        <v>9829</v>
      </c>
      <c r="M41" s="68">
        <v>4136</v>
      </c>
      <c r="N41" s="60">
        <f t="shared" si="1"/>
        <v>3.4772462077012838</v>
      </c>
      <c r="O41" s="4">
        <v>2.6403220136138938</v>
      </c>
    </row>
    <row r="42" spans="3:15" ht="15" thickBot="1" x14ac:dyDescent="0.35">
      <c r="C42" s="5" t="s">
        <v>49</v>
      </c>
      <c r="D42" s="6" t="s">
        <v>68</v>
      </c>
      <c r="E42" s="69">
        <v>3650</v>
      </c>
      <c r="F42" s="69">
        <v>4074</v>
      </c>
      <c r="G42" s="69">
        <v>4197</v>
      </c>
      <c r="H42" s="69">
        <v>4801</v>
      </c>
      <c r="I42" s="69">
        <v>5618</v>
      </c>
      <c r="J42" s="69">
        <v>6629</v>
      </c>
      <c r="K42" s="78">
        <v>7490</v>
      </c>
      <c r="L42" s="69">
        <v>9098</v>
      </c>
      <c r="M42" s="69">
        <v>3352</v>
      </c>
      <c r="N42" s="63">
        <f t="shared" si="1"/>
        <v>8.1643835616438363</v>
      </c>
      <c r="O42" s="64">
        <v>2.8051361825826682</v>
      </c>
    </row>
    <row r="43" spans="3:15" x14ac:dyDescent="0.3">
      <c r="C43" s="46" t="s">
        <v>28</v>
      </c>
      <c r="D43" s="54" t="s">
        <v>69</v>
      </c>
      <c r="E43" s="55">
        <v>4357</v>
      </c>
      <c r="F43" s="55">
        <v>5305</v>
      </c>
      <c r="G43" s="55">
        <v>6740</v>
      </c>
      <c r="H43" s="55">
        <v>6752</v>
      </c>
      <c r="I43" s="55">
        <v>8427</v>
      </c>
      <c r="J43" s="55">
        <v>10098</v>
      </c>
      <c r="K43" s="56">
        <v>11059</v>
      </c>
      <c r="L43" s="55">
        <v>12031</v>
      </c>
      <c r="M43" s="55">
        <v>3966</v>
      </c>
      <c r="N43" s="52">
        <f>ABS(E43-M43)/E43*100</f>
        <v>8.9740647234335551</v>
      </c>
      <c r="O43" s="10">
        <v>3.1466211704902047</v>
      </c>
    </row>
    <row r="44" spans="3:15" x14ac:dyDescent="0.3">
      <c r="C44" s="38" t="s">
        <v>34</v>
      </c>
      <c r="D44" s="3" t="s">
        <v>69</v>
      </c>
      <c r="E44" s="3">
        <v>3588</v>
      </c>
      <c r="F44" s="3">
        <v>4535</v>
      </c>
      <c r="G44" s="3">
        <v>5720</v>
      </c>
      <c r="H44" s="3">
        <v>6247</v>
      </c>
      <c r="I44" s="3">
        <v>7003</v>
      </c>
      <c r="J44" s="3">
        <v>8141</v>
      </c>
      <c r="K44" s="51">
        <v>9308</v>
      </c>
      <c r="L44" s="3">
        <v>10572</v>
      </c>
      <c r="M44" s="3">
        <v>3392</v>
      </c>
      <c r="N44" s="48">
        <f t="shared" ref="N44:N46" si="2">ABS(E44-M44)/E44*100</f>
        <v>5.4626532887402455</v>
      </c>
      <c r="O44" s="4">
        <v>3.5351017329949497</v>
      </c>
    </row>
    <row r="45" spans="3:15" x14ac:dyDescent="0.3">
      <c r="C45" s="38" t="s">
        <v>40</v>
      </c>
      <c r="D45" s="3" t="s">
        <v>69</v>
      </c>
      <c r="E45" s="3">
        <v>3488</v>
      </c>
      <c r="F45" s="3">
        <v>4361</v>
      </c>
      <c r="G45" s="3">
        <v>5232</v>
      </c>
      <c r="H45" s="3">
        <v>5752</v>
      </c>
      <c r="I45" s="3">
        <v>6644</v>
      </c>
      <c r="J45" s="3">
        <v>7667</v>
      </c>
      <c r="K45" s="51">
        <v>8977</v>
      </c>
      <c r="L45" s="3">
        <v>10546</v>
      </c>
      <c r="M45" s="3">
        <v>3216</v>
      </c>
      <c r="N45" s="48">
        <f t="shared" si="2"/>
        <v>7.7981651376146797</v>
      </c>
      <c r="O45" s="4">
        <v>3.4823424694214511</v>
      </c>
    </row>
    <row r="46" spans="3:15" x14ac:dyDescent="0.3">
      <c r="C46" s="38" t="s">
        <v>41</v>
      </c>
      <c r="D46" s="3" t="s">
        <v>69</v>
      </c>
      <c r="E46" s="39">
        <v>3683</v>
      </c>
      <c r="F46" s="39">
        <v>4352</v>
      </c>
      <c r="G46" s="39">
        <v>7164</v>
      </c>
      <c r="H46" s="39">
        <v>5953</v>
      </c>
      <c r="I46" s="39">
        <v>6795</v>
      </c>
      <c r="J46" s="39">
        <v>7975</v>
      </c>
      <c r="K46" s="79">
        <v>8904</v>
      </c>
      <c r="L46" s="39">
        <v>10256</v>
      </c>
      <c r="M46" s="39">
        <v>3595</v>
      </c>
      <c r="N46" s="48">
        <f t="shared" si="2"/>
        <v>2.3893565028509367</v>
      </c>
      <c r="O46" s="4">
        <v>3.2512453250707951</v>
      </c>
    </row>
    <row r="47" spans="3:15" x14ac:dyDescent="0.3">
      <c r="C47" s="38" t="s">
        <v>64</v>
      </c>
      <c r="D47" s="3" t="s">
        <v>69</v>
      </c>
      <c r="E47" s="3">
        <v>4868</v>
      </c>
      <c r="F47" s="3">
        <v>5806</v>
      </c>
      <c r="G47" s="3">
        <v>6275</v>
      </c>
      <c r="H47" s="3">
        <v>7087</v>
      </c>
      <c r="I47" s="3">
        <v>7898</v>
      </c>
      <c r="J47" s="3">
        <v>8736</v>
      </c>
      <c r="K47" s="51">
        <v>8854</v>
      </c>
      <c r="L47" s="3">
        <v>9887</v>
      </c>
      <c r="M47" s="3">
        <v>3865</v>
      </c>
      <c r="N47" s="48">
        <f>ABS(E47-M47)/E47*100</f>
        <v>20.603944124897289</v>
      </c>
      <c r="O47" s="4"/>
    </row>
    <row r="48" spans="3:15" x14ac:dyDescent="0.3">
      <c r="C48" s="38" t="s">
        <v>55</v>
      </c>
      <c r="D48" s="3" t="s">
        <v>69</v>
      </c>
      <c r="E48" s="68">
        <v>3456</v>
      </c>
      <c r="F48" s="68">
        <v>4035</v>
      </c>
      <c r="G48" s="68">
        <v>5799</v>
      </c>
      <c r="H48" s="68">
        <v>6707</v>
      </c>
      <c r="I48" s="68">
        <v>7573</v>
      </c>
      <c r="J48" s="68">
        <v>8820</v>
      </c>
      <c r="K48" s="77">
        <v>9479</v>
      </c>
      <c r="L48" s="68">
        <v>10051</v>
      </c>
      <c r="M48" s="68">
        <v>3256</v>
      </c>
      <c r="N48" s="48">
        <f>ABS(E48-M48)/E48*100</f>
        <v>5.7870370370370372</v>
      </c>
      <c r="O48" s="62">
        <v>3.643026325401566</v>
      </c>
    </row>
    <row r="49" spans="3:15" ht="15" thickBot="1" x14ac:dyDescent="0.35">
      <c r="C49" s="40" t="s">
        <v>56</v>
      </c>
      <c r="D49" s="6" t="s">
        <v>69</v>
      </c>
      <c r="E49" s="69">
        <v>4304</v>
      </c>
      <c r="F49" s="69">
        <v>4903</v>
      </c>
      <c r="G49" s="69">
        <v>5649</v>
      </c>
      <c r="H49" s="69">
        <v>6391</v>
      </c>
      <c r="I49" s="69">
        <v>7245</v>
      </c>
      <c r="J49" s="69">
        <v>8700</v>
      </c>
      <c r="K49" s="78">
        <v>9692</v>
      </c>
      <c r="L49" s="69">
        <v>10782</v>
      </c>
      <c r="M49" s="69">
        <v>3911</v>
      </c>
      <c r="N49" s="49">
        <f>ABS(E49-M49)/E49*100</f>
        <v>9.1310408921933082</v>
      </c>
      <c r="O49" s="64">
        <v>2.9037696820873427</v>
      </c>
    </row>
    <row r="50" spans="3:15" x14ac:dyDescent="0.3">
      <c r="C50" s="46" t="s">
        <v>35</v>
      </c>
      <c r="D50" s="47" t="s">
        <v>70</v>
      </c>
      <c r="E50" s="47">
        <v>4975</v>
      </c>
      <c r="F50" s="47">
        <v>5576</v>
      </c>
      <c r="G50" s="47">
        <v>6501</v>
      </c>
      <c r="H50" s="47">
        <v>7386</v>
      </c>
      <c r="I50" s="47">
        <v>7945</v>
      </c>
      <c r="J50" s="47">
        <v>8999</v>
      </c>
      <c r="K50" s="80">
        <v>9753</v>
      </c>
      <c r="L50" s="47">
        <v>11167</v>
      </c>
      <c r="M50" s="47">
        <v>4685</v>
      </c>
      <c r="N50" s="52">
        <f>ABS(E50-M50)/E50*100</f>
        <v>5.8291457286432165</v>
      </c>
      <c r="O50" s="10">
        <v>3.4248152535395704</v>
      </c>
    </row>
    <row r="51" spans="3:15" x14ac:dyDescent="0.3">
      <c r="C51" s="38" t="s">
        <v>36</v>
      </c>
      <c r="D51" s="39" t="s">
        <v>70</v>
      </c>
      <c r="E51" s="39">
        <v>4650</v>
      </c>
      <c r="F51" s="39">
        <v>5079</v>
      </c>
      <c r="G51" s="39">
        <v>5893</v>
      </c>
      <c r="H51" s="39">
        <v>6390</v>
      </c>
      <c r="I51" s="39">
        <v>7035</v>
      </c>
      <c r="J51" s="39">
        <v>8072</v>
      </c>
      <c r="K51" s="79">
        <v>8757</v>
      </c>
      <c r="L51" s="39">
        <v>10003</v>
      </c>
      <c r="M51" s="39">
        <v>4371</v>
      </c>
      <c r="N51" s="48">
        <f t="shared" ref="N51:N54" si="3">ABS(E51-M51)/E51*100</f>
        <v>6</v>
      </c>
      <c r="O51" s="4">
        <v>3.4981729327607791</v>
      </c>
    </row>
    <row r="52" spans="3:15" x14ac:dyDescent="0.3">
      <c r="C52" s="38" t="s">
        <v>42</v>
      </c>
      <c r="D52" s="39" t="s">
        <v>70</v>
      </c>
      <c r="E52" s="39">
        <v>5585</v>
      </c>
      <c r="F52" s="39">
        <v>6382</v>
      </c>
      <c r="G52" s="39">
        <v>7557</v>
      </c>
      <c r="H52" s="39">
        <v>8336</v>
      </c>
      <c r="I52" s="39">
        <v>9000</v>
      </c>
      <c r="J52" s="39">
        <v>10230</v>
      </c>
      <c r="K52" s="79">
        <v>11026</v>
      </c>
      <c r="L52" s="39">
        <v>11911</v>
      </c>
      <c r="M52" s="39">
        <v>5508</v>
      </c>
      <c r="N52" s="48">
        <f t="shared" si="3"/>
        <v>1.3786929274843329</v>
      </c>
      <c r="O52" s="4">
        <v>3.321842695806454</v>
      </c>
    </row>
    <row r="53" spans="3:15" x14ac:dyDescent="0.3">
      <c r="C53" s="38" t="s">
        <v>43</v>
      </c>
      <c r="D53" s="39" t="s">
        <v>70</v>
      </c>
      <c r="E53" s="39">
        <v>6150</v>
      </c>
      <c r="F53" s="39">
        <v>7059</v>
      </c>
      <c r="G53" s="39">
        <v>7797</v>
      </c>
      <c r="H53" s="39">
        <v>8484</v>
      </c>
      <c r="I53" s="39">
        <v>9483</v>
      </c>
      <c r="J53" s="39">
        <v>10463</v>
      </c>
      <c r="K53" s="79">
        <v>11547</v>
      </c>
      <c r="L53" s="39">
        <v>13038</v>
      </c>
      <c r="M53" s="39">
        <v>5922</v>
      </c>
      <c r="N53" s="48">
        <f t="shared" si="3"/>
        <v>3.7073170731707314</v>
      </c>
      <c r="O53" s="4">
        <v>3.2850700472900396</v>
      </c>
    </row>
    <row r="54" spans="3:15" x14ac:dyDescent="0.3">
      <c r="C54" s="38" t="s">
        <v>65</v>
      </c>
      <c r="D54" s="39" t="s">
        <v>70</v>
      </c>
      <c r="E54" s="39">
        <v>5657</v>
      </c>
      <c r="F54" s="39">
        <v>5822</v>
      </c>
      <c r="G54" s="39">
        <v>6897</v>
      </c>
      <c r="H54" s="39">
        <v>7656</v>
      </c>
      <c r="I54" s="39">
        <v>8445</v>
      </c>
      <c r="J54" s="39">
        <v>9414</v>
      </c>
      <c r="K54" s="79">
        <v>10095</v>
      </c>
      <c r="L54" s="39">
        <v>11029</v>
      </c>
      <c r="M54" s="39">
        <v>5195</v>
      </c>
      <c r="N54" s="48">
        <f t="shared" si="3"/>
        <v>8.1668729008308301</v>
      </c>
      <c r="O54" s="4">
        <v>2.0742685802967453</v>
      </c>
    </row>
    <row r="55" spans="3:15" x14ac:dyDescent="0.3">
      <c r="C55" s="38" t="s">
        <v>57</v>
      </c>
      <c r="D55" s="39" t="s">
        <v>70</v>
      </c>
      <c r="E55" s="39">
        <v>5958</v>
      </c>
      <c r="F55" s="39">
        <v>6472</v>
      </c>
      <c r="G55" s="39">
        <v>7244</v>
      </c>
      <c r="H55" s="39">
        <v>7601</v>
      </c>
      <c r="I55" s="39">
        <v>8393</v>
      </c>
      <c r="J55" s="39">
        <v>9233</v>
      </c>
      <c r="K55" s="79">
        <v>10114</v>
      </c>
      <c r="L55" s="39">
        <v>10806</v>
      </c>
      <c r="M55" s="39">
        <v>5426</v>
      </c>
      <c r="N55" s="48">
        <f>ABS(E55-M55)/E55*100</f>
        <v>8.9291708627056057</v>
      </c>
      <c r="O55" s="4">
        <v>3.1856510383725167</v>
      </c>
    </row>
    <row r="56" spans="3:15" x14ac:dyDescent="0.3">
      <c r="C56" s="38" t="s">
        <v>58</v>
      </c>
      <c r="D56" s="39" t="s">
        <v>70</v>
      </c>
      <c r="E56" s="39">
        <v>6412</v>
      </c>
      <c r="F56" s="39">
        <v>7109</v>
      </c>
      <c r="G56" s="39">
        <v>7991</v>
      </c>
      <c r="H56" s="39">
        <v>8746</v>
      </c>
      <c r="I56" s="39">
        <v>9530</v>
      </c>
      <c r="J56" s="39">
        <v>10538</v>
      </c>
      <c r="K56" s="79">
        <v>11162</v>
      </c>
      <c r="L56" s="39">
        <v>12451</v>
      </c>
      <c r="M56" s="39">
        <v>6370</v>
      </c>
      <c r="N56" s="48">
        <f>ABS(E56-M56)/E56*100</f>
        <v>0.65502183406113534</v>
      </c>
      <c r="O56" s="4"/>
    </row>
    <row r="57" spans="3:15" ht="15" thickBot="1" x14ac:dyDescent="0.35">
      <c r="C57" s="40" t="s">
        <v>47</v>
      </c>
      <c r="D57" s="41" t="s">
        <v>70</v>
      </c>
      <c r="E57" s="41">
        <v>5668</v>
      </c>
      <c r="F57" s="41">
        <v>6398</v>
      </c>
      <c r="G57" s="41">
        <v>6847</v>
      </c>
      <c r="H57" s="41">
        <v>8224</v>
      </c>
      <c r="I57" s="41">
        <v>8979</v>
      </c>
      <c r="J57" s="41">
        <v>10031</v>
      </c>
      <c r="K57" s="81">
        <v>10647</v>
      </c>
      <c r="L57" s="41">
        <v>11904</v>
      </c>
      <c r="M57" s="41">
        <v>5551</v>
      </c>
      <c r="N57" s="49">
        <f>ABS(E57-M57)/E57*100</f>
        <v>2.0642201834862388</v>
      </c>
      <c r="O57" s="7"/>
    </row>
    <row r="58" spans="3:15" x14ac:dyDescent="0.3">
      <c r="C58" s="46" t="s">
        <v>30</v>
      </c>
      <c r="D58" s="54" t="s">
        <v>71</v>
      </c>
      <c r="E58" s="55">
        <v>9319</v>
      </c>
      <c r="F58" s="55">
        <v>8788</v>
      </c>
      <c r="G58" s="55">
        <v>9466</v>
      </c>
      <c r="H58" s="55">
        <v>10238</v>
      </c>
      <c r="I58" s="55">
        <v>11075</v>
      </c>
      <c r="J58" s="55">
        <v>12182</v>
      </c>
      <c r="K58" s="56">
        <v>13016</v>
      </c>
      <c r="L58" s="55">
        <v>14241</v>
      </c>
      <c r="M58" s="55">
        <v>7651</v>
      </c>
      <c r="N58" s="52">
        <f>ABS(E58-M58)/E58*100</f>
        <v>17.898916192724538</v>
      </c>
      <c r="O58" s="10">
        <v>3.2450143168598733</v>
      </c>
    </row>
    <row r="59" spans="3:15" x14ac:dyDescent="0.3">
      <c r="C59" s="38" t="s">
        <v>31</v>
      </c>
      <c r="D59" s="3" t="s">
        <v>71</v>
      </c>
      <c r="E59" s="34">
        <v>6868</v>
      </c>
      <c r="F59" s="34">
        <v>6788</v>
      </c>
      <c r="G59" s="34">
        <v>8501</v>
      </c>
      <c r="H59" s="34">
        <v>8765</v>
      </c>
      <c r="I59" s="34">
        <v>9460</v>
      </c>
      <c r="J59" s="34">
        <v>10883</v>
      </c>
      <c r="K59" s="35">
        <v>11020</v>
      </c>
      <c r="L59" s="34">
        <v>16901</v>
      </c>
      <c r="M59" s="34">
        <v>6451</v>
      </c>
      <c r="N59" s="48">
        <f t="shared" ref="N59:N62" si="4">ABS(E59-M59)/E59*100</f>
        <v>6.0716365754222483</v>
      </c>
      <c r="O59" s="4">
        <v>3.0203111743343558</v>
      </c>
    </row>
    <row r="60" spans="3:15" x14ac:dyDescent="0.3">
      <c r="C60" s="38" t="s">
        <v>44</v>
      </c>
      <c r="D60" s="3" t="s">
        <v>71</v>
      </c>
      <c r="E60" s="3">
        <v>7792</v>
      </c>
      <c r="F60" s="3">
        <v>8290</v>
      </c>
      <c r="G60" s="3">
        <v>9665</v>
      </c>
      <c r="H60" s="3">
        <v>10223</v>
      </c>
      <c r="I60" s="3">
        <v>10967</v>
      </c>
      <c r="J60" s="3">
        <v>11886</v>
      </c>
      <c r="K60" s="35">
        <v>12620</v>
      </c>
      <c r="L60" s="3">
        <v>13593</v>
      </c>
      <c r="M60" s="3">
        <v>7706</v>
      </c>
      <c r="N60" s="48">
        <f t="shared" si="4"/>
        <v>1.1036960985626283</v>
      </c>
      <c r="O60" s="4">
        <v>3.5186326706876159</v>
      </c>
    </row>
    <row r="61" spans="3:15" x14ac:dyDescent="0.3">
      <c r="C61" s="38" t="s">
        <v>45</v>
      </c>
      <c r="D61" s="3" t="s">
        <v>71</v>
      </c>
      <c r="E61" s="39">
        <v>8092</v>
      </c>
      <c r="F61" s="39">
        <v>9338</v>
      </c>
      <c r="G61" s="39">
        <v>9751</v>
      </c>
      <c r="H61" s="39">
        <v>10358</v>
      </c>
      <c r="I61" s="39">
        <v>11257</v>
      </c>
      <c r="J61" s="39">
        <v>12218</v>
      </c>
      <c r="K61" s="77">
        <v>13010</v>
      </c>
      <c r="L61" s="39">
        <v>14322</v>
      </c>
      <c r="M61" s="39">
        <v>8115</v>
      </c>
      <c r="N61" s="48">
        <f t="shared" si="4"/>
        <v>0.2842313395946614</v>
      </c>
      <c r="O61" s="4">
        <v>3.7080398601349596</v>
      </c>
    </row>
    <row r="62" spans="3:15" x14ac:dyDescent="0.3">
      <c r="C62" s="38" t="s">
        <v>59</v>
      </c>
      <c r="D62" s="3" t="s">
        <v>71</v>
      </c>
      <c r="E62" s="39">
        <v>8788</v>
      </c>
      <c r="F62" s="39">
        <v>9781</v>
      </c>
      <c r="G62" s="39">
        <v>11398</v>
      </c>
      <c r="H62" s="39">
        <v>11999</v>
      </c>
      <c r="I62" s="39">
        <v>12404</v>
      </c>
      <c r="J62" s="39">
        <v>13910</v>
      </c>
      <c r="K62" s="77">
        <v>14970</v>
      </c>
      <c r="L62" s="39">
        <v>13680</v>
      </c>
      <c r="M62" s="39">
        <v>7955</v>
      </c>
      <c r="N62" s="60">
        <f t="shared" si="4"/>
        <v>9.4788347746927624</v>
      </c>
      <c r="O62" s="62">
        <v>3.2950358260620316</v>
      </c>
    </row>
    <row r="63" spans="3:15" x14ac:dyDescent="0.3">
      <c r="C63" s="38" t="s">
        <v>63</v>
      </c>
      <c r="D63" s="3" t="s">
        <v>71</v>
      </c>
      <c r="E63" s="3">
        <v>8897</v>
      </c>
      <c r="F63" s="3">
        <v>9192</v>
      </c>
      <c r="G63" s="3">
        <v>10339</v>
      </c>
      <c r="H63" s="3">
        <v>11063</v>
      </c>
      <c r="I63" s="3">
        <v>11877</v>
      </c>
      <c r="J63" s="3">
        <v>13009</v>
      </c>
      <c r="K63" s="35">
        <v>13665</v>
      </c>
      <c r="L63" s="3">
        <v>14586</v>
      </c>
      <c r="M63" s="3">
        <v>8712</v>
      </c>
      <c r="N63" s="48">
        <f>ABS(E63-M63)/E63*100</f>
        <v>2.0793525907609309</v>
      </c>
      <c r="O63" s="4">
        <v>3.3437359875381212</v>
      </c>
    </row>
    <row r="64" spans="3:15" x14ac:dyDescent="0.3">
      <c r="C64" s="38" t="s">
        <v>60</v>
      </c>
      <c r="D64" s="3" t="s">
        <v>71</v>
      </c>
      <c r="E64" s="39">
        <v>10009</v>
      </c>
      <c r="F64" s="39">
        <v>10185</v>
      </c>
      <c r="G64" s="39">
        <v>11570</v>
      </c>
      <c r="H64" s="39">
        <v>12161</v>
      </c>
      <c r="I64" s="39">
        <v>13020</v>
      </c>
      <c r="J64" s="39">
        <v>14226</v>
      </c>
      <c r="K64" s="77">
        <v>14946</v>
      </c>
      <c r="L64" s="39">
        <v>15924</v>
      </c>
      <c r="M64" s="39">
        <v>9907</v>
      </c>
      <c r="N64" s="60">
        <f>ABS(E64-M64)/E64*100</f>
        <v>1.0190828254570885</v>
      </c>
      <c r="O64" s="62">
        <v>3.3034781392017321</v>
      </c>
    </row>
    <row r="65" spans="3:15" ht="15" thickBot="1" x14ac:dyDescent="0.35">
      <c r="C65" s="40" t="s">
        <v>61</v>
      </c>
      <c r="D65" s="6" t="s">
        <v>71</v>
      </c>
      <c r="E65" s="41">
        <v>7651</v>
      </c>
      <c r="F65" s="41">
        <v>8187</v>
      </c>
      <c r="G65" s="41">
        <v>8765</v>
      </c>
      <c r="H65" s="41">
        <v>9192</v>
      </c>
      <c r="I65" s="41">
        <v>9479</v>
      </c>
      <c r="J65" s="41">
        <v>10262</v>
      </c>
      <c r="K65" s="78">
        <v>10838</v>
      </c>
      <c r="L65" s="41">
        <v>11641</v>
      </c>
      <c r="M65" s="41">
        <v>6525</v>
      </c>
      <c r="N65" s="63">
        <f>ABS(E65-M65)/E65*100</f>
        <v>14.717030453535484</v>
      </c>
      <c r="O65" s="64">
        <v>3.6260477899019539</v>
      </c>
    </row>
  </sheetData>
  <mergeCells count="2">
    <mergeCell ref="Q5:Q6"/>
    <mergeCell ref="Q4:R4"/>
  </mergeCells>
  <phoneticPr fontId="5" type="noConversion"/>
  <conditionalFormatting sqref="N27:N65">
    <cfRule type="cellIs" dxfId="1" priority="1" operator="greaterThan">
      <formula>3</formula>
    </cfRule>
    <cfRule type="cellIs" dxfId="0" priority="2" operator="lessThan">
      <formula>3</formula>
    </cfRule>
  </conditionalFormatting>
  <pageMargins left="0.7" right="0.7" top="0.75" bottom="0.75" header="0.3" footer="0.3"/>
  <drawing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C6934359-D981-4F76-9A29-81BF65422DB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'Dati aggregati x miscela'!C8:E8</xm:f>
              <xm:sqref>G8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0 D A A B Q S w M E F A A C A A g A 1 5 m 6 W i O n x K C m A A A A 9 w A A A B I A H A B D b 2 5 m a W c v U G F j a 2 F n Z S 5 4 b W w g o h g A K K A U A A A A A A A A A A A A A A A A A A A A A A A A A A A A e 7 9 7 v 4 1 9 R W 6 O Q l l q U X F m f p 6 t k q G e g Z J C c U l i X k p i T n 5 e q q 1 S X r 6 S v R 0 v l 0 1 A Y n J 2 Y n q q A l B 1 X r F V R X G K r V J G S U m B l b 5 + e X m 5 X r m x X n 5 R u r 6 R g Y G h f o S v T 3 B y R m p u o h J c c S Z h x b q Z e S B r k 1 O V 7 G z C I K 6 x M 9 I z N D H S M z I F O s p G H y Z o 4 5 u Z h 1 B g B J Q D y S I J 2 j i X 5 p S U F q X a Z Z b o e o b Y 6 M O 4 N v p Q P 9 g B A F B L A w Q U A A I A C A D X m b p a U 3 I 4 L J s A A A D h A A A A E w A c A F t D b 2 5 0 Z W 5 0 X 1 R 5 c G V z X S 5 4 b W w g o h g A K K A U A A A A A A A A A A A A A A A A A A A A A A A A A A A A b Y 4 9 D s I w D E a v E n l v X R g Q Q k 0 Z g B t w g S i 4 P 6 J x o s Z F 5 W w M H I k r k L Z r R 3 9 + z 5 9 / n 2 9 5 n l y v X j T E z r O G X V 6 A I r b + 0 X G j Y Z Q 6 O 8 K 5 K u / v Q F E l l K O G V i S c E K N t y Z m Y + 0 C c N r U f n J E 0 D g 0 G Y 5 + m I d w X x Q G t Z y G W T O Y b U J V X q s 3 Y i 7 p N K V 5 r k w 7 q s n J z l Q a h S X C J c d N w W 3 z o T c e L g c v D 1 R 9 Q S w M E F A A C A A g A 1 5 m 6 W i i K R 7 g O A A A A E Q A A A B M A H A B G b 3 J t d W x h c y 9 T Z W N 0 a W 9 u M S 5 t I K I Y A C i g F A A A A A A A A A A A A A A A A A A A A A A A A A A A A C t O T S 7 J z M 9 T C I b Q h t Y A U E s B A i 0 A F A A C A A g A 1 5 m 6 W i O n x K C m A A A A 9 w A A A B I A A A A A A A A A A A A A A A A A A A A A A E N v b m Z p Z y 9 Q Y W N r Y W d l L n h t b F B L A Q I t A B Q A A g A I A N e Z u l p T c j g s m w A A A O E A A A A T A A A A A A A A A A A A A A A A A P I A A A B b Q 2 9 u d G V u d F 9 U e X B l c 1 0 u e G 1 s U E s B A i 0 A F A A C A A g A 1 5 m 6 W i i K R 7 g O A A A A E Q A A A B M A A A A A A A A A A A A A A A A A 2 g E A A E Z v c m 1 1 b G F z L 1 N l Y 3 R p b 2 4 x L m 1 Q S w U G A A A A A A M A A w D C A A A A N Q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N 2 x H Z p F b h F I o R 7 d a L H 6 d r k A A A A A A g A A A A A A E G Y A A A A B A A A g A A A A i w 1 S k n j 6 v / d C x 7 u Q T l q 2 w 9 8 r X n d 4 7 l F a y 8 o k l r P i s E I A A A A A D o A A A A A C A A A g A A A A k B 9 r s 4 b + U U B t 8 / 9 1 f 6 8 M 4 R L / g o X o R Z 1 F 7 T h E P P 4 v 3 y B Q A A A A y H r y z G 9 U l V 2 t D O H H O v n b Q 7 1 o V 5 a / P p A s m X u h q p i H 4 o 1 D a n w C O i L 9 k r i + F R a T D 5 2 a I 9 1 6 2 / q a y + P W E E Z G 2 x E d A a B g P T P D o L S G K E 4 w R W l b M t h A A A A A E W s 4 i A f 0 Z R t o / X u b u D Z y 3 i + 5 0 h t 9 g B V L / + r B 9 g x a Y G g K Q P m 1 1 3 Y X t B D D Z 6 P m Q x Q z r h 0 J h Z W F f z E t I S O m 4 2 1 / l g = = < / D a t a M a s h u p > 
</file>

<file path=customXml/itemProps1.xml><?xml version="1.0" encoding="utf-8"?>
<ds:datastoreItem xmlns:ds="http://schemas.openxmlformats.org/officeDocument/2006/customXml" ds:itemID="{276716C2-934D-4AA3-AB79-BBCB981EBF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SP2_20</vt:lpstr>
      <vt:lpstr>PMB_20</vt:lpstr>
      <vt:lpstr>REF_20</vt:lpstr>
      <vt:lpstr>SP2_50</vt:lpstr>
      <vt:lpstr>PMB_50</vt:lpstr>
      <vt:lpstr>Dati aggregati x miscela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Armando Pellegrino</dc:creator>
  <cp:lastModifiedBy>Pellegrino  Armando</cp:lastModifiedBy>
  <dcterms:created xsi:type="dcterms:W3CDTF">2015-06-05T18:19:34Z</dcterms:created>
  <dcterms:modified xsi:type="dcterms:W3CDTF">2025-10-21T11:13:51Z</dcterms:modified>
</cp:coreProperties>
</file>