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Asus\Politecnico Di Torino Studenti Dropbox\Laura Castellani\TEEEEESIII\TESI\MATERIALE\EXCEL\FdV\"/>
    </mc:Choice>
  </mc:AlternateContent>
  <xr:revisionPtr revIDLastSave="0" documentId="13_ncr:1_{297EB7A8-61FF-42A9-AA77-DBD75BC26258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DATI " sheetId="3" r:id="rId1"/>
    <sheet name="PRIMA ELABORAZIONE" sheetId="1" r:id="rId2"/>
    <sheet name="PESI" sheetId="8" r:id="rId3"/>
    <sheet name="FDV" sheetId="2" r:id="rId4"/>
    <sheet name="LEGENDA" sheetId="9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C8" i="8" l="1"/>
  <c r="C6" i="8"/>
  <c r="C4" i="8"/>
  <c r="H28" i="1" l="1"/>
  <c r="E28" i="1"/>
  <c r="D28" i="1"/>
  <c r="C28" i="1"/>
  <c r="H27" i="1"/>
  <c r="E27" i="1"/>
  <c r="D27" i="1"/>
  <c r="C27" i="1"/>
  <c r="H26" i="1"/>
  <c r="E26" i="1"/>
  <c r="D26" i="1"/>
  <c r="C26" i="1"/>
  <c r="H25" i="1"/>
  <c r="E25" i="1"/>
  <c r="D25" i="1"/>
  <c r="C25" i="1"/>
  <c r="H24" i="1"/>
  <c r="E24" i="1"/>
  <c r="D24" i="1"/>
  <c r="C24" i="1"/>
  <c r="H23" i="1"/>
  <c r="E23" i="1"/>
  <c r="D23" i="1"/>
  <c r="C23" i="1"/>
  <c r="H22" i="1"/>
  <c r="E22" i="1"/>
  <c r="D22" i="1"/>
  <c r="C22" i="1"/>
  <c r="H21" i="1"/>
  <c r="E21" i="1"/>
  <c r="D21" i="1"/>
  <c r="C21" i="1"/>
  <c r="H20" i="1"/>
  <c r="E20" i="1"/>
  <c r="D20" i="1"/>
  <c r="C20" i="1"/>
  <c r="H19" i="1"/>
  <c r="E19" i="1"/>
  <c r="D19" i="1"/>
  <c r="C19" i="1"/>
  <c r="H18" i="1"/>
  <c r="E18" i="1"/>
  <c r="D18" i="1"/>
  <c r="C18" i="1"/>
  <c r="H17" i="1"/>
  <c r="E17" i="1"/>
  <c r="D17" i="1"/>
  <c r="C17" i="1"/>
  <c r="H16" i="1"/>
  <c r="E16" i="1"/>
  <c r="D16" i="1"/>
  <c r="C16" i="1"/>
  <c r="H15" i="1"/>
  <c r="E15" i="1"/>
  <c r="D15" i="1"/>
  <c r="C15" i="1"/>
  <c r="H14" i="1"/>
  <c r="E14" i="1"/>
  <c r="D14" i="1"/>
  <c r="C14" i="1"/>
  <c r="H13" i="1"/>
  <c r="E13" i="1"/>
  <c r="D13" i="1"/>
  <c r="C13" i="1"/>
  <c r="H12" i="1"/>
  <c r="E12" i="1"/>
  <c r="D12" i="1"/>
  <c r="C12" i="1"/>
  <c r="H11" i="1"/>
  <c r="E11" i="1"/>
  <c r="D11" i="1"/>
  <c r="C11" i="1"/>
  <c r="H10" i="1"/>
  <c r="E10" i="1"/>
  <c r="D10" i="1"/>
  <c r="C10" i="1"/>
  <c r="H9" i="1"/>
  <c r="E9" i="1"/>
  <c r="D9" i="1"/>
  <c r="C9" i="1"/>
  <c r="H8" i="1"/>
  <c r="E8" i="1"/>
  <c r="D8" i="1"/>
  <c r="C8" i="1"/>
  <c r="H7" i="1"/>
  <c r="E7" i="1"/>
  <c r="D7" i="1"/>
  <c r="C7" i="1"/>
  <c r="H6" i="1"/>
  <c r="E6" i="1"/>
  <c r="D6" i="1"/>
  <c r="C6" i="1"/>
  <c r="H5" i="1"/>
  <c r="E5" i="1"/>
  <c r="D5" i="1"/>
  <c r="C5" i="1"/>
  <c r="H4" i="1"/>
  <c r="E4" i="1"/>
  <c r="D4" i="1"/>
  <c r="C4" i="1"/>
  <c r="H3" i="1"/>
  <c r="E3" i="1"/>
  <c r="D3" i="1"/>
  <c r="C3" i="1"/>
  <c r="C4" i="2" l="1"/>
  <c r="D4" i="2"/>
  <c r="E4" i="2"/>
  <c r="F4" i="2"/>
  <c r="G4" i="2"/>
  <c r="H4" i="2"/>
  <c r="C5" i="2"/>
  <c r="D5" i="2"/>
  <c r="E5" i="2"/>
  <c r="F5" i="2"/>
  <c r="G5" i="2"/>
  <c r="H5" i="2"/>
  <c r="C6" i="2"/>
  <c r="D6" i="2"/>
  <c r="E6" i="2"/>
  <c r="F6" i="2"/>
  <c r="G6" i="2"/>
  <c r="H6" i="2"/>
  <c r="C7" i="2"/>
  <c r="D7" i="2"/>
  <c r="E7" i="2"/>
  <c r="F7" i="2"/>
  <c r="G7" i="2"/>
  <c r="H7" i="2"/>
  <c r="C8" i="2"/>
  <c r="D8" i="2"/>
  <c r="E8" i="2"/>
  <c r="F8" i="2"/>
  <c r="G8" i="2"/>
  <c r="H8" i="2"/>
  <c r="C9" i="2"/>
  <c r="D9" i="2"/>
  <c r="E9" i="2"/>
  <c r="F9" i="2"/>
  <c r="G9" i="2"/>
  <c r="H9" i="2"/>
  <c r="C10" i="2"/>
  <c r="D10" i="2"/>
  <c r="E10" i="2"/>
  <c r="F10" i="2"/>
  <c r="G10" i="2"/>
  <c r="H10" i="2"/>
  <c r="C11" i="2"/>
  <c r="D11" i="2"/>
  <c r="E11" i="2"/>
  <c r="F11" i="2"/>
  <c r="G11" i="2"/>
  <c r="H11" i="2"/>
  <c r="C12" i="2"/>
  <c r="D12" i="2"/>
  <c r="E12" i="2"/>
  <c r="F12" i="2"/>
  <c r="G12" i="2"/>
  <c r="H12" i="2"/>
  <c r="C13" i="2"/>
  <c r="D13" i="2"/>
  <c r="E13" i="2"/>
  <c r="F13" i="2"/>
  <c r="G13" i="2"/>
  <c r="H13" i="2"/>
  <c r="C14" i="2"/>
  <c r="D14" i="2"/>
  <c r="E14" i="2"/>
  <c r="F14" i="2"/>
  <c r="G14" i="2"/>
  <c r="H14" i="2"/>
  <c r="C15" i="2"/>
  <c r="D15" i="2"/>
  <c r="E15" i="2"/>
  <c r="F15" i="2"/>
  <c r="G15" i="2"/>
  <c r="H15" i="2"/>
  <c r="C16" i="2"/>
  <c r="D16" i="2"/>
  <c r="E16" i="2"/>
  <c r="F16" i="2"/>
  <c r="G16" i="2"/>
  <c r="H16" i="2"/>
  <c r="C17" i="2"/>
  <c r="D17" i="2"/>
  <c r="E17" i="2"/>
  <c r="F17" i="2"/>
  <c r="G17" i="2"/>
  <c r="H17" i="2"/>
  <c r="C18" i="2"/>
  <c r="D18" i="2"/>
  <c r="E18" i="2"/>
  <c r="F18" i="2"/>
  <c r="G18" i="2"/>
  <c r="H18" i="2"/>
  <c r="C19" i="2"/>
  <c r="D19" i="2"/>
  <c r="E19" i="2"/>
  <c r="F19" i="2"/>
  <c r="G19" i="2"/>
  <c r="H19" i="2"/>
  <c r="C20" i="2"/>
  <c r="D20" i="2"/>
  <c r="E20" i="2"/>
  <c r="F20" i="2"/>
  <c r="G20" i="2"/>
  <c r="H20" i="2"/>
  <c r="C21" i="2"/>
  <c r="D21" i="2"/>
  <c r="E21" i="2"/>
  <c r="F21" i="2"/>
  <c r="G21" i="2"/>
  <c r="H21" i="2"/>
  <c r="C22" i="2"/>
  <c r="D22" i="2"/>
  <c r="E22" i="2"/>
  <c r="F22" i="2"/>
  <c r="G22" i="2"/>
  <c r="H22" i="2"/>
  <c r="C23" i="2"/>
  <c r="D23" i="2"/>
  <c r="E23" i="2"/>
  <c r="F23" i="2"/>
  <c r="G23" i="2"/>
  <c r="H23" i="2"/>
  <c r="C24" i="2"/>
  <c r="D24" i="2"/>
  <c r="E24" i="2"/>
  <c r="F24" i="2"/>
  <c r="G24" i="2"/>
  <c r="H24" i="2"/>
  <c r="C25" i="2"/>
  <c r="D25" i="2"/>
  <c r="E25" i="2"/>
  <c r="F25" i="2"/>
  <c r="G25" i="2"/>
  <c r="H25" i="2"/>
  <c r="C26" i="2"/>
  <c r="D26" i="2"/>
  <c r="E26" i="2"/>
  <c r="F26" i="2"/>
  <c r="G26" i="2"/>
  <c r="H26" i="2"/>
  <c r="C27" i="2"/>
  <c r="D27" i="2"/>
  <c r="E27" i="2"/>
  <c r="F27" i="2"/>
  <c r="G27" i="2"/>
  <c r="H27" i="2"/>
  <c r="C28" i="2"/>
  <c r="D28" i="2"/>
  <c r="E28" i="2"/>
  <c r="F28" i="2"/>
  <c r="G28" i="2"/>
  <c r="H28" i="2"/>
  <c r="G3" i="2"/>
  <c r="H3" i="2"/>
  <c r="F3" i="2"/>
  <c r="E3" i="2"/>
  <c r="D3" i="2"/>
  <c r="C3" i="2"/>
  <c r="B27" i="3"/>
  <c r="B26" i="3"/>
  <c r="B25" i="3"/>
  <c r="B26" i="1" s="1"/>
  <c r="B26" i="2" s="1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B3" i="1" s="1"/>
  <c r="B3" i="2" s="1"/>
  <c r="B8" i="8"/>
  <c r="B7" i="8"/>
  <c r="B6" i="8"/>
  <c r="B5" i="8"/>
  <c r="B4" i="8"/>
  <c r="B3" i="8"/>
  <c r="B2" i="8"/>
  <c r="B20" i="1" l="1"/>
  <c r="B20" i="2" s="1"/>
  <c r="B9" i="1"/>
  <c r="B9" i="2" s="1"/>
  <c r="B10" i="1"/>
  <c r="B10" i="2" s="1"/>
  <c r="B21" i="1"/>
  <c r="B21" i="2" s="1"/>
  <c r="B11" i="1"/>
  <c r="B11" i="2" s="1"/>
  <c r="B7" i="1"/>
  <c r="B7" i="2" s="1"/>
  <c r="B19" i="1"/>
  <c r="B19" i="2" s="1"/>
  <c r="B23" i="1"/>
  <c r="B23" i="2" s="1"/>
  <c r="B25" i="1"/>
  <c r="B25" i="2" s="1"/>
  <c r="B8" i="1"/>
  <c r="B8" i="2" s="1"/>
  <c r="B24" i="1"/>
  <c r="B24" i="2" s="1"/>
  <c r="B4" i="1"/>
  <c r="B4" i="2" s="1"/>
  <c r="B16" i="1"/>
  <c r="B16" i="2" s="1"/>
  <c r="B28" i="1"/>
  <c r="B28" i="2" s="1"/>
  <c r="B22" i="1"/>
  <c r="B22" i="2" s="1"/>
  <c r="B14" i="1"/>
  <c r="B14" i="2" s="1"/>
  <c r="B27" i="1"/>
  <c r="B27" i="2" s="1"/>
  <c r="B5" i="1"/>
  <c r="B5" i="2" s="1"/>
  <c r="B17" i="1"/>
  <c r="B17" i="2" s="1"/>
  <c r="B12" i="1"/>
  <c r="B12" i="2" s="1"/>
  <c r="B13" i="1"/>
  <c r="B13" i="2" s="1"/>
  <c r="B15" i="1"/>
  <c r="B15" i="2" s="1"/>
  <c r="B6" i="1"/>
  <c r="B6" i="2" s="1"/>
  <c r="B18" i="1"/>
  <c r="B18" i="2" s="1"/>
  <c r="I27" i="2" l="1"/>
  <c r="W27" i="2"/>
  <c r="X27" i="2" s="1"/>
  <c r="K27" i="2"/>
  <c r="I15" i="2"/>
  <c r="W15" i="2"/>
  <c r="I19" i="2"/>
  <c r="W19" i="2"/>
  <c r="W3" i="2"/>
  <c r="I3" i="2"/>
  <c r="W14" i="2"/>
  <c r="I14" i="2"/>
  <c r="W18" i="2"/>
  <c r="I18" i="2"/>
  <c r="I12" i="2"/>
  <c r="W12" i="2"/>
  <c r="I16" i="2"/>
  <c r="W16" i="2"/>
  <c r="I24" i="2"/>
  <c r="W24" i="2"/>
  <c r="W9" i="2"/>
  <c r="I9" i="2"/>
  <c r="I17" i="2"/>
  <c r="W17" i="2"/>
  <c r="W6" i="2"/>
  <c r="I6" i="2"/>
  <c r="I25" i="2"/>
  <c r="W25" i="2"/>
  <c r="I11" i="2"/>
  <c r="W11" i="2"/>
  <c r="I23" i="2"/>
  <c r="W23" i="2"/>
  <c r="I7" i="2"/>
  <c r="W7" i="2"/>
  <c r="W5" i="2"/>
  <c r="I5" i="2"/>
  <c r="W21" i="2"/>
  <c r="I21" i="2"/>
  <c r="I26" i="2"/>
  <c r="W26" i="2"/>
  <c r="I8" i="2"/>
  <c r="W8" i="2"/>
  <c r="X12" i="2" l="1"/>
  <c r="K17" i="2"/>
  <c r="K12" i="2"/>
  <c r="K19" i="2"/>
  <c r="X17" i="2"/>
  <c r="X11" i="2"/>
  <c r="K9" i="2"/>
  <c r="K18" i="2"/>
  <c r="X15" i="2"/>
  <c r="X23" i="2"/>
  <c r="X21" i="2"/>
  <c r="X9" i="2"/>
  <c r="X18" i="2"/>
  <c r="K15" i="2"/>
  <c r="K26" i="2"/>
  <c r="K11" i="2"/>
  <c r="X24" i="2"/>
  <c r="K14" i="2"/>
  <c r="X26" i="2"/>
  <c r="K23" i="2"/>
  <c r="X25" i="2"/>
  <c r="K24" i="2"/>
  <c r="X14" i="2"/>
  <c r="X19" i="2"/>
  <c r="K21" i="2"/>
  <c r="K5" i="2"/>
  <c r="K25" i="2"/>
  <c r="X8" i="2"/>
  <c r="X7" i="2"/>
  <c r="K6" i="2"/>
  <c r="X16" i="2"/>
  <c r="K3" i="2"/>
  <c r="X5" i="2"/>
  <c r="K8" i="2"/>
  <c r="K7" i="2"/>
  <c r="X6" i="2"/>
  <c r="K16" i="2"/>
  <c r="X3" i="2"/>
  <c r="I4" i="2"/>
  <c r="W4" i="2"/>
  <c r="W13" i="2"/>
  <c r="I13" i="2"/>
  <c r="I10" i="2"/>
  <c r="W10" i="2"/>
  <c r="I28" i="2"/>
  <c r="W28" i="2"/>
  <c r="W22" i="2"/>
  <c r="I22" i="2"/>
  <c r="I20" i="2"/>
  <c r="W20" i="2"/>
  <c r="K13" i="2" l="1"/>
  <c r="K22" i="2"/>
  <c r="X4" i="2"/>
  <c r="K20" i="2"/>
  <c r="X28" i="2"/>
  <c r="X13" i="2"/>
  <c r="K4" i="2"/>
  <c r="K28" i="2"/>
  <c r="X10" i="2"/>
  <c r="X20" i="2"/>
  <c r="X22" i="2"/>
  <c r="K10" i="2"/>
</calcChain>
</file>

<file path=xl/sharedStrings.xml><?xml version="1.0" encoding="utf-8"?>
<sst xmlns="http://schemas.openxmlformats.org/spreadsheetml/2006/main" count="88" uniqueCount="53">
  <si>
    <t>L1</t>
  </si>
  <si>
    <t>L2</t>
  </si>
  <si>
    <t>S1</t>
  </si>
  <si>
    <t>S3</t>
  </si>
  <si>
    <t>S2</t>
  </si>
  <si>
    <t>S4</t>
  </si>
  <si>
    <t>T</t>
  </si>
  <si>
    <t>PESI</t>
  </si>
  <si>
    <t>IPOTESI 1</t>
  </si>
  <si>
    <t>IPOTESI 2</t>
  </si>
  <si>
    <t>Distanza 1</t>
  </si>
  <si>
    <t>Distanza 2</t>
  </si>
  <si>
    <t>Spessore 3</t>
  </si>
  <si>
    <t>Spessore 2</t>
  </si>
  <si>
    <t>Spessore 4</t>
  </si>
  <si>
    <t>Proporzione Lati</t>
  </si>
  <si>
    <t>Si riferisce a :</t>
  </si>
  <si>
    <t>p1</t>
  </si>
  <si>
    <t>p2</t>
  </si>
  <si>
    <t>p3</t>
  </si>
  <si>
    <t>p4</t>
  </si>
  <si>
    <t>p5</t>
  </si>
  <si>
    <t>p6</t>
  </si>
  <si>
    <t>p7</t>
  </si>
  <si>
    <t>LEGENDA FINESTRA DATI</t>
  </si>
  <si>
    <t>Indica il codice di riferimento del singolo locale preso in analisi</t>
  </si>
  <si>
    <t>Distanza IN GENERALE</t>
  </si>
  <si>
    <t xml:space="preserve">indica lo spessore del muro in facciata </t>
  </si>
  <si>
    <t>indica lo spessore del muro di mezzo parallelo a quello di facciata</t>
  </si>
  <si>
    <t xml:space="preserve">indica lo spessore del muro ortogonale alla facciata </t>
  </si>
  <si>
    <t>LEGENDA FINESTRA PRIMA ELABORAZIONE</t>
  </si>
  <si>
    <t>Min</t>
  </si>
  <si>
    <t>Max</t>
  </si>
  <si>
    <t>MIN</t>
  </si>
  <si>
    <t>MAX</t>
  </si>
  <si>
    <t>NECESSARIA PER LA CALIBRAZIONE</t>
  </si>
  <si>
    <t>UNITÀ</t>
  </si>
  <si>
    <t>UNITÀ IN GENERALE</t>
  </si>
  <si>
    <t>Le unità segnate col numero in rosso indicano quei locali, tendenzialmente ad angolo, calcolati a doppio: come prima unità si ha quella con i parametri S1 e L1 associati al muro esposto su un lato della strada, come seconda unità si prendono in considerazione S1 e L1 associati al lato adiacente a quello precedente.</t>
  </si>
  <si>
    <t>La Distanza 1 indica sempre il muro della facciata sulla quale si ipotizza si possa attivare un meccanismo di ribaltamento.</t>
  </si>
  <si>
    <t>Indica la distanza tra i muri ortogonali alla facciata, vedendola da un altro punto di vista equivale alla lunghezza del muro di facciata.</t>
  </si>
  <si>
    <t>Indica la distanza tra  il muro di facciata e il muro di mezzo, vedendola da un altro punto di vista equivale alla lunghezza dei muri ortogonali alla facciata.</t>
  </si>
  <si>
    <t>La catalogazione degli spessori è avvenuta partendo dallo Spessore 1 che si trova in facciata e conseguentemente gli spessori 2/3/4 sono stati presi in senso orario. Questo comporta la variazione di riferimento in base al suo collocamento.</t>
  </si>
  <si>
    <t>Spessore 1</t>
  </si>
  <si>
    <t>Il valore della proporzione dei lati è stato sviluppato mettendo in rapporto la distanza 1 con la distanza 2 e se si considera che il primo valore indica sempre il muro di facciata allora la proporzione dei lati è sempre in riferimento al muro di facciata .</t>
  </si>
  <si>
    <t>Nella prima ipotesi la equa ripartizione dei valori permette di sviluppare una semplice media aritmetica senza variare la formula di media ponderata utilizzata in entrambi gli FdV. Nella seconda ipotesi è stato dato maggior peso al parametro T associando un peso del 25 %, successivamente la seconda percentuale maggiore, ovvero del 15%, è stata attribuita ai parametri L1 e S1 (riferiti sempre al muro in facciata), a S3 è stato attribuito il 5%, mentre la restante parte della percentuale è stata divisa in tre parti ugualil (13,33% ciascuno)</t>
  </si>
  <si>
    <t xml:space="preserve"> FdV </t>
  </si>
  <si>
    <t xml:space="preserve"> FdV MEDIA</t>
  </si>
  <si>
    <r>
      <t xml:space="preserve"> FdV</t>
    </r>
    <r>
      <rPr>
        <b/>
        <sz val="12"/>
        <rFont val="Calibri"/>
        <family val="2"/>
        <scheme val="minor"/>
      </rPr>
      <t>n</t>
    </r>
  </si>
  <si>
    <t xml:space="preserve"> FdV TOT MEDIA</t>
  </si>
  <si>
    <r>
      <t xml:space="preserve"> FdV</t>
    </r>
    <r>
      <rPr>
        <b/>
        <sz val="12"/>
        <rFont val="Calibri"/>
        <family val="2"/>
        <scheme val="minor"/>
      </rPr>
      <t>n</t>
    </r>
    <r>
      <rPr>
        <b/>
        <sz val="18"/>
        <rFont val="Calibri"/>
        <family val="2"/>
        <scheme val="minor"/>
      </rPr>
      <t xml:space="preserve"> MEDIA</t>
    </r>
  </si>
  <si>
    <t>Fattore di Vulnerabilità FdV - Isolato 8</t>
  </si>
  <si>
    <t>DATI PRESI DAL FILE "FdV  E SOTTOPARAMETRI MIN - MAX"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</si>
</sst>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2" fontId="0" fillId="0" borderId="1" xfId="0" applyNumberFormat="1" applyBorder="1"/>
    <xf numFmtId="0" fontId="2" fillId="0" borderId="1" xfId="0" applyFont="1" applyBorder="1"/>
    <xf numFmtId="0" fontId="6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2" fontId="0" fillId="0" borderId="0" xfId="0" applyNumberFormat="1"/>
    <xf numFmtId="10" fontId="0" fillId="0" borderId="1" xfId="0" applyNumberFormat="1" applyBorder="1" applyAlignment="1">
      <alignment horizontal="right" vertical="center"/>
    </xf>
    <xf numFmtId="10" fontId="5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2" fontId="0" fillId="5" borderId="1" xfId="0" applyNumberFormat="1" applyFill="1" applyBorder="1"/>
    <xf numFmtId="0" fontId="3" fillId="2" borderId="0" xfId="0" applyFont="1" applyFill="1" applyAlignment="1">
      <alignment horizontal="center" vertical="center"/>
    </xf>
    <xf numFmtId="0" fontId="0" fillId="6" borderId="0" xfId="0" applyFill="1"/>
    <xf numFmtId="2" fontId="0" fillId="0" borderId="1" xfId="0" applyNumberFormat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</cellXfs>
  <cellStyles count="1">
    <cellStyle name="Normale" xfId="0" builtinId="0"/>
  </cellStyles>
  <dxfs count="6"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DC34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4</xdr:row>
      <xdr:rowOff>0</xdr:rowOff>
    </xdr:from>
    <xdr:to>
      <xdr:col>16</xdr:col>
      <xdr:colOff>495620</xdr:colOff>
      <xdr:row>15</xdr:row>
      <xdr:rowOff>50827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91675" y="1123950"/>
          <a:ext cx="3638870" cy="267020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8</xdr:col>
      <xdr:colOff>94596</xdr:colOff>
      <xdr:row>43</xdr:row>
      <xdr:rowOff>85381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7029450"/>
          <a:ext cx="5228571" cy="2752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79998168889431442"/>
  </sheetPr>
  <dimension ref="A1:L31"/>
  <sheetViews>
    <sheetView zoomScale="89" zoomScaleNormal="89" workbookViewId="0">
      <selection activeCell="M12" sqref="M12"/>
    </sheetView>
  </sheetViews>
  <sheetFormatPr defaultRowHeight="14.4" x14ac:dyDescent="0.3"/>
  <cols>
    <col min="1" max="1" width="7.5546875" bestFit="1" customWidth="1"/>
    <col min="2" max="2" width="15.109375" bestFit="1" customWidth="1"/>
    <col min="3" max="4" width="11.44140625" bestFit="1" customWidth="1"/>
    <col min="5" max="5" width="10" bestFit="1" customWidth="1"/>
    <col min="6" max="8" width="10.44140625" bestFit="1" customWidth="1"/>
  </cols>
  <sheetData>
    <row r="1" spans="1:12" ht="29.25" customHeight="1" x14ac:dyDescent="0.3">
      <c r="A1" s="5" t="s">
        <v>36</v>
      </c>
      <c r="B1" s="5" t="s">
        <v>15</v>
      </c>
      <c r="C1" s="5" t="s">
        <v>10</v>
      </c>
      <c r="D1" s="5" t="s">
        <v>11</v>
      </c>
      <c r="E1" s="8" t="s">
        <v>43</v>
      </c>
      <c r="F1" s="8" t="s">
        <v>12</v>
      </c>
      <c r="G1" s="5" t="s">
        <v>13</v>
      </c>
      <c r="H1" s="5" t="s">
        <v>14</v>
      </c>
      <c r="K1" s="7"/>
      <c r="L1" s="7"/>
    </row>
    <row r="2" spans="1:12" x14ac:dyDescent="0.3">
      <c r="A2" s="9">
        <v>1.1000000000000001</v>
      </c>
      <c r="B2" s="1">
        <f t="shared" ref="B2:B27" si="0">C2/D2</f>
        <v>1.0422535211267607</v>
      </c>
      <c r="C2" s="19">
        <v>7.4</v>
      </c>
      <c r="D2" s="19">
        <v>7.1</v>
      </c>
      <c r="E2" s="19">
        <v>0.9</v>
      </c>
      <c r="F2" s="19">
        <v>0.8</v>
      </c>
      <c r="G2" s="19">
        <v>0.9</v>
      </c>
      <c r="H2" s="19">
        <v>0.9</v>
      </c>
    </row>
    <row r="3" spans="1:12" x14ac:dyDescent="0.3">
      <c r="A3" s="9">
        <v>1.2</v>
      </c>
      <c r="B3" s="1">
        <f t="shared" si="0"/>
        <v>0.95945945945945932</v>
      </c>
      <c r="C3" s="19">
        <v>7.1</v>
      </c>
      <c r="D3" s="19">
        <v>7.4</v>
      </c>
      <c r="E3" s="19">
        <v>0.9</v>
      </c>
      <c r="F3" s="19">
        <v>0.9</v>
      </c>
      <c r="G3" s="19">
        <v>0.8</v>
      </c>
      <c r="H3" s="19">
        <v>0.9</v>
      </c>
    </row>
    <row r="4" spans="1:12" x14ac:dyDescent="0.3">
      <c r="A4" s="6">
        <v>2</v>
      </c>
      <c r="B4" s="1">
        <f t="shared" si="0"/>
        <v>1.028169014084507</v>
      </c>
      <c r="C4" s="19">
        <v>7.3</v>
      </c>
      <c r="D4" s="19">
        <v>7.1</v>
      </c>
      <c r="E4" s="19">
        <v>0.9</v>
      </c>
      <c r="F4" s="19">
        <v>0.8</v>
      </c>
      <c r="G4" s="19">
        <v>0.9</v>
      </c>
      <c r="H4" s="19">
        <v>0.85</v>
      </c>
    </row>
    <row r="5" spans="1:12" x14ac:dyDescent="0.3">
      <c r="A5" s="6">
        <v>3</v>
      </c>
      <c r="B5" s="1">
        <f t="shared" si="0"/>
        <v>0.78947368421052633</v>
      </c>
      <c r="C5" s="19">
        <v>6</v>
      </c>
      <c r="D5" s="19">
        <v>7.6</v>
      </c>
      <c r="E5" s="19">
        <v>0.9</v>
      </c>
      <c r="F5" s="19">
        <v>0.8</v>
      </c>
      <c r="G5" s="19">
        <v>0.85</v>
      </c>
      <c r="H5" s="19">
        <v>0.55000000000000004</v>
      </c>
    </row>
    <row r="6" spans="1:12" x14ac:dyDescent="0.3">
      <c r="A6" s="6">
        <v>4</v>
      </c>
      <c r="B6" s="1">
        <f t="shared" si="0"/>
        <v>1.5357142857142858</v>
      </c>
      <c r="C6" s="19">
        <v>8.6</v>
      </c>
      <c r="D6" s="19">
        <v>5.6</v>
      </c>
      <c r="E6" s="19">
        <v>0.9</v>
      </c>
      <c r="F6" s="19">
        <v>0.95</v>
      </c>
      <c r="G6" s="19">
        <v>0.55000000000000004</v>
      </c>
      <c r="H6" s="19">
        <v>0.75</v>
      </c>
    </row>
    <row r="7" spans="1:12" x14ac:dyDescent="0.3">
      <c r="A7" s="6">
        <v>5</v>
      </c>
      <c r="B7" s="1">
        <f t="shared" si="0"/>
        <v>0.5636363636363636</v>
      </c>
      <c r="C7" s="19">
        <v>3.1</v>
      </c>
      <c r="D7" s="19">
        <v>5.5</v>
      </c>
      <c r="E7" s="19">
        <v>0.9</v>
      </c>
      <c r="F7" s="19">
        <v>0.95</v>
      </c>
      <c r="G7" s="19">
        <v>0.75</v>
      </c>
      <c r="H7" s="19">
        <v>1.1000000000000001</v>
      </c>
    </row>
    <row r="8" spans="1:12" x14ac:dyDescent="0.3">
      <c r="A8" s="6">
        <v>6</v>
      </c>
      <c r="B8" s="1">
        <f t="shared" si="0"/>
        <v>0.52173913043478259</v>
      </c>
      <c r="C8" s="19">
        <v>3.6</v>
      </c>
      <c r="D8" s="19">
        <v>6.9</v>
      </c>
      <c r="E8" s="19">
        <v>0.9</v>
      </c>
      <c r="F8" s="19">
        <v>0.7</v>
      </c>
      <c r="G8" s="19">
        <v>1.1000000000000001</v>
      </c>
      <c r="H8" s="19">
        <v>0.6</v>
      </c>
    </row>
    <row r="9" spans="1:12" x14ac:dyDescent="0.3">
      <c r="A9" s="6">
        <v>7</v>
      </c>
      <c r="B9" s="1">
        <f t="shared" si="0"/>
        <v>0.77777777777777779</v>
      </c>
      <c r="C9" s="19">
        <v>4.2</v>
      </c>
      <c r="D9" s="19">
        <v>5.4</v>
      </c>
      <c r="E9" s="19">
        <v>0.9</v>
      </c>
      <c r="F9" s="19">
        <v>0.65</v>
      </c>
      <c r="G9" s="19">
        <v>0.6</v>
      </c>
      <c r="H9" s="19">
        <v>0.95</v>
      </c>
    </row>
    <row r="10" spans="1:12" x14ac:dyDescent="0.3">
      <c r="A10" s="6">
        <v>8</v>
      </c>
      <c r="B10" s="1">
        <f t="shared" si="0"/>
        <v>1.4313725490196079</v>
      </c>
      <c r="C10" s="19">
        <v>7.3</v>
      </c>
      <c r="D10" s="19">
        <v>5.0999999999999996</v>
      </c>
      <c r="E10" s="19">
        <v>0.9</v>
      </c>
      <c r="F10" s="19">
        <v>0.95</v>
      </c>
      <c r="G10" s="19">
        <v>0.95</v>
      </c>
      <c r="H10" s="19">
        <v>0.8</v>
      </c>
    </row>
    <row r="11" spans="1:12" x14ac:dyDescent="0.3">
      <c r="A11" s="9">
        <v>9.1</v>
      </c>
      <c r="B11" s="1">
        <f t="shared" si="0"/>
        <v>1.0204081632653061</v>
      </c>
      <c r="C11" s="19">
        <v>5</v>
      </c>
      <c r="D11" s="19">
        <v>4.9000000000000004</v>
      </c>
      <c r="E11" s="19">
        <v>0.9</v>
      </c>
      <c r="F11" s="19">
        <v>0.95</v>
      </c>
      <c r="G11" s="19">
        <v>0.8</v>
      </c>
      <c r="H11" s="19">
        <v>1.1000000000000001</v>
      </c>
    </row>
    <row r="12" spans="1:12" x14ac:dyDescent="0.3">
      <c r="A12" s="9">
        <v>9.1999999999999993</v>
      </c>
      <c r="B12" s="1">
        <f t="shared" si="0"/>
        <v>0.98000000000000009</v>
      </c>
      <c r="C12" s="19">
        <v>4.9000000000000004</v>
      </c>
      <c r="D12" s="19">
        <v>5</v>
      </c>
      <c r="E12" s="19">
        <v>1.1000000000000001</v>
      </c>
      <c r="F12" s="19">
        <v>0.8</v>
      </c>
      <c r="G12" s="19">
        <v>0.9</v>
      </c>
      <c r="H12" s="19">
        <v>0.95</v>
      </c>
    </row>
    <row r="13" spans="1:12" x14ac:dyDescent="0.3">
      <c r="A13" s="6">
        <v>11</v>
      </c>
      <c r="B13" s="1">
        <f t="shared" si="0"/>
        <v>0.73076923076923073</v>
      </c>
      <c r="C13" s="19">
        <v>3.8</v>
      </c>
      <c r="D13" s="19">
        <v>5.2</v>
      </c>
      <c r="E13" s="19">
        <v>0.85</v>
      </c>
      <c r="F13" s="19">
        <v>0.95</v>
      </c>
      <c r="G13" s="19">
        <v>0.75</v>
      </c>
      <c r="H13" s="19">
        <v>1.1000000000000001</v>
      </c>
    </row>
    <row r="14" spans="1:12" x14ac:dyDescent="0.3">
      <c r="A14" s="6">
        <v>12</v>
      </c>
      <c r="B14" s="1">
        <f t="shared" si="0"/>
        <v>0.59615384615384615</v>
      </c>
      <c r="C14" s="19">
        <v>3.1</v>
      </c>
      <c r="D14" s="19">
        <v>5.2</v>
      </c>
      <c r="E14" s="19">
        <v>0.85</v>
      </c>
      <c r="F14" s="19">
        <v>0.95</v>
      </c>
      <c r="G14" s="19">
        <v>1.1000000000000001</v>
      </c>
      <c r="H14" s="19">
        <v>0.75</v>
      </c>
    </row>
    <row r="15" spans="1:12" x14ac:dyDescent="0.3">
      <c r="A15" s="10">
        <v>13</v>
      </c>
      <c r="B15" s="1">
        <f t="shared" si="0"/>
        <v>1</v>
      </c>
      <c r="C15" s="19">
        <v>3.7</v>
      </c>
      <c r="D15" s="19">
        <v>3.7</v>
      </c>
      <c r="E15" s="19">
        <v>0.85</v>
      </c>
      <c r="F15" s="19">
        <v>0.7</v>
      </c>
      <c r="G15" s="19">
        <v>0.7</v>
      </c>
      <c r="H15" s="19">
        <v>1.1000000000000001</v>
      </c>
    </row>
    <row r="16" spans="1:12" x14ac:dyDescent="0.3">
      <c r="A16" s="6">
        <v>16</v>
      </c>
      <c r="B16" s="1">
        <f t="shared" si="0"/>
        <v>0.9</v>
      </c>
      <c r="C16" s="19">
        <v>4.5</v>
      </c>
      <c r="D16" s="19">
        <v>5</v>
      </c>
      <c r="E16" s="19">
        <v>1.1000000000000001</v>
      </c>
      <c r="F16" s="19">
        <v>0.8</v>
      </c>
      <c r="G16" s="19">
        <v>0.95</v>
      </c>
      <c r="H16" s="19">
        <v>0.85</v>
      </c>
    </row>
    <row r="17" spans="1:8" x14ac:dyDescent="0.3">
      <c r="A17" s="6">
        <v>17</v>
      </c>
      <c r="B17" s="1">
        <f t="shared" si="0"/>
        <v>1.28</v>
      </c>
      <c r="C17" s="19">
        <v>6.4</v>
      </c>
      <c r="D17" s="19">
        <v>5</v>
      </c>
      <c r="E17" s="19">
        <v>0.9</v>
      </c>
      <c r="F17" s="19">
        <v>0.85</v>
      </c>
      <c r="G17" s="19">
        <v>0.8</v>
      </c>
      <c r="H17" s="19">
        <v>0.8</v>
      </c>
    </row>
    <row r="18" spans="1:8" x14ac:dyDescent="0.3">
      <c r="A18" s="6">
        <v>19</v>
      </c>
      <c r="B18" s="1">
        <f t="shared" si="0"/>
        <v>0.5</v>
      </c>
      <c r="C18" s="19">
        <v>3.2</v>
      </c>
      <c r="D18" s="19">
        <v>6.4</v>
      </c>
      <c r="E18" s="19">
        <v>0.8</v>
      </c>
      <c r="F18" s="19">
        <v>0.8</v>
      </c>
      <c r="G18" s="19">
        <v>0.85</v>
      </c>
      <c r="H18" s="19">
        <v>0.75</v>
      </c>
    </row>
    <row r="19" spans="1:8" x14ac:dyDescent="0.3">
      <c r="A19" s="6">
        <v>20</v>
      </c>
      <c r="B19" s="1">
        <f t="shared" si="0"/>
        <v>1.0677966101694913</v>
      </c>
      <c r="C19" s="19">
        <v>6.3</v>
      </c>
      <c r="D19" s="19">
        <v>5.9</v>
      </c>
      <c r="E19" s="19">
        <v>0.8</v>
      </c>
      <c r="F19" s="19">
        <v>0.8</v>
      </c>
      <c r="G19" s="19">
        <v>0.55000000000000004</v>
      </c>
      <c r="H19" s="19">
        <v>0.85</v>
      </c>
    </row>
    <row r="20" spans="1:8" x14ac:dyDescent="0.3">
      <c r="A20" s="6">
        <v>23</v>
      </c>
      <c r="B20" s="1">
        <f t="shared" si="0"/>
        <v>0.65277777777777779</v>
      </c>
      <c r="C20" s="19">
        <v>4.7</v>
      </c>
      <c r="D20" s="19">
        <v>7.2</v>
      </c>
      <c r="E20" s="19">
        <v>1.1000000000000001</v>
      </c>
      <c r="F20" s="19">
        <v>0.75</v>
      </c>
      <c r="G20" s="19">
        <v>0.85</v>
      </c>
      <c r="H20" s="19">
        <v>0.7</v>
      </c>
    </row>
    <row r="21" spans="1:8" x14ac:dyDescent="0.3">
      <c r="A21" s="6">
        <v>24</v>
      </c>
      <c r="B21" s="1">
        <f t="shared" si="0"/>
        <v>1.02</v>
      </c>
      <c r="C21" s="19">
        <v>5.0999999999999996</v>
      </c>
      <c r="D21" s="19">
        <v>5</v>
      </c>
      <c r="E21" s="19">
        <v>0.9</v>
      </c>
      <c r="F21" s="19">
        <v>0.85</v>
      </c>
      <c r="G21" s="19">
        <v>0.75</v>
      </c>
      <c r="H21" s="19">
        <v>0.8</v>
      </c>
    </row>
    <row r="22" spans="1:8" x14ac:dyDescent="0.3">
      <c r="A22" s="6">
        <v>25</v>
      </c>
      <c r="B22" s="1">
        <f t="shared" si="0"/>
        <v>1.0249999999999999</v>
      </c>
      <c r="C22" s="19">
        <v>4.0999999999999996</v>
      </c>
      <c r="D22" s="19">
        <v>4</v>
      </c>
      <c r="E22" s="19">
        <v>0.75</v>
      </c>
      <c r="F22" s="19">
        <v>0.55000000000000004</v>
      </c>
      <c r="G22" s="19">
        <v>0.8</v>
      </c>
      <c r="H22" s="19">
        <v>0.75</v>
      </c>
    </row>
    <row r="23" spans="1:8" x14ac:dyDescent="0.3">
      <c r="A23" s="10">
        <v>27</v>
      </c>
      <c r="B23" s="1">
        <f t="shared" si="0"/>
        <v>0.39639639639639646</v>
      </c>
      <c r="C23" s="19">
        <v>4.4000000000000004</v>
      </c>
      <c r="D23" s="19">
        <v>11.1</v>
      </c>
      <c r="E23" s="19">
        <v>1.1000000000000001</v>
      </c>
      <c r="F23" s="19">
        <v>0.75</v>
      </c>
      <c r="G23" s="19">
        <v>0.7</v>
      </c>
      <c r="H23" s="19">
        <v>0.7</v>
      </c>
    </row>
    <row r="24" spans="1:8" x14ac:dyDescent="0.3">
      <c r="A24" s="6">
        <v>28</v>
      </c>
      <c r="B24" s="1">
        <f t="shared" si="0"/>
        <v>0.55999999999999994</v>
      </c>
      <c r="C24" s="19">
        <v>2.8</v>
      </c>
      <c r="D24" s="19">
        <v>5</v>
      </c>
      <c r="E24" s="19">
        <v>0.9</v>
      </c>
      <c r="F24" s="19">
        <v>0.85</v>
      </c>
      <c r="G24" s="19">
        <v>0.75</v>
      </c>
      <c r="H24" s="19">
        <v>0.75</v>
      </c>
    </row>
    <row r="25" spans="1:8" x14ac:dyDescent="0.3">
      <c r="A25" s="6">
        <v>29</v>
      </c>
      <c r="B25" s="1">
        <f t="shared" si="0"/>
        <v>1.396825396825397</v>
      </c>
      <c r="C25" s="19">
        <v>8.8000000000000007</v>
      </c>
      <c r="D25" s="19">
        <v>6.3</v>
      </c>
      <c r="E25" s="19">
        <v>0.75</v>
      </c>
      <c r="F25" s="19">
        <v>0.85</v>
      </c>
      <c r="G25" s="19">
        <v>0.8</v>
      </c>
      <c r="H25" s="19">
        <v>0.9</v>
      </c>
    </row>
    <row r="26" spans="1:8" x14ac:dyDescent="0.3">
      <c r="A26" s="9">
        <v>31.1</v>
      </c>
      <c r="B26" s="1">
        <f t="shared" si="0"/>
        <v>0.64102564102564108</v>
      </c>
      <c r="C26" s="19">
        <v>2.5</v>
      </c>
      <c r="D26" s="19">
        <v>3.9</v>
      </c>
      <c r="E26" s="19">
        <v>0.75</v>
      </c>
      <c r="F26" s="19">
        <v>0.55000000000000004</v>
      </c>
      <c r="G26" s="19">
        <v>0.75</v>
      </c>
      <c r="H26" s="19">
        <v>0.75</v>
      </c>
    </row>
    <row r="27" spans="1:8" x14ac:dyDescent="0.3">
      <c r="A27" s="9">
        <v>31.2</v>
      </c>
      <c r="B27" s="1">
        <f t="shared" si="0"/>
        <v>1.56</v>
      </c>
      <c r="C27" s="19">
        <v>3.9</v>
      </c>
      <c r="D27" s="19">
        <v>2.5</v>
      </c>
      <c r="E27" s="19">
        <v>0.75</v>
      </c>
      <c r="F27" s="19">
        <v>0.75</v>
      </c>
      <c r="G27" s="19">
        <v>0.75</v>
      </c>
      <c r="H27" s="19">
        <v>0.55000000000000004</v>
      </c>
    </row>
    <row r="28" spans="1:8" x14ac:dyDescent="0.3">
      <c r="C28" s="11"/>
      <c r="D28" s="11"/>
      <c r="E28" s="11"/>
      <c r="F28" s="11"/>
      <c r="G28" s="11"/>
      <c r="H28" s="11"/>
    </row>
    <row r="29" spans="1:8" x14ac:dyDescent="0.3">
      <c r="C29" s="11"/>
      <c r="D29" s="11"/>
      <c r="E29" s="11"/>
      <c r="F29" s="11"/>
      <c r="G29" s="11"/>
      <c r="H29" s="11"/>
    </row>
    <row r="30" spans="1:8" x14ac:dyDescent="0.3">
      <c r="C30" s="11"/>
      <c r="D30" s="11"/>
      <c r="E30" s="11"/>
      <c r="F30" s="11"/>
      <c r="G30" s="11"/>
      <c r="H30" s="11"/>
    </row>
    <row r="31" spans="1:8" x14ac:dyDescent="0.3">
      <c r="C31" s="11"/>
      <c r="D31" s="11"/>
      <c r="E31" s="11"/>
      <c r="F31" s="11"/>
      <c r="G31" s="11"/>
      <c r="H31" s="11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8"/>
  <sheetViews>
    <sheetView topLeftCell="A2" zoomScaleNormal="100" workbookViewId="0">
      <selection activeCell="J13" sqref="J13"/>
    </sheetView>
  </sheetViews>
  <sheetFormatPr defaultRowHeight="14.4" x14ac:dyDescent="0.3"/>
  <cols>
    <col min="2" max="2" width="17.33203125" bestFit="1" customWidth="1"/>
    <col min="3" max="4" width="9.88671875" bestFit="1" customWidth="1"/>
    <col min="5" max="8" width="13.109375" customWidth="1"/>
    <col min="10" max="10" width="15.5546875" bestFit="1" customWidth="1"/>
    <col min="13" max="13" width="53.5546875" bestFit="1" customWidth="1"/>
  </cols>
  <sheetData>
    <row r="1" spans="1:13" hidden="1" x14ac:dyDescent="0.3">
      <c r="B1" s="2"/>
    </row>
    <row r="2" spans="1:13" ht="31.5" customHeight="1" x14ac:dyDescent="0.3">
      <c r="A2" s="5" t="s">
        <v>36</v>
      </c>
      <c r="B2" s="5" t="s">
        <v>15</v>
      </c>
      <c r="C2" s="5" t="s">
        <v>10</v>
      </c>
      <c r="D2" s="5" t="s">
        <v>11</v>
      </c>
      <c r="E2" s="5" t="s">
        <v>43</v>
      </c>
      <c r="F2" s="5" t="s">
        <v>13</v>
      </c>
      <c r="G2" s="5" t="s">
        <v>12</v>
      </c>
      <c r="H2" s="5" t="s">
        <v>14</v>
      </c>
      <c r="J2" s="7"/>
      <c r="K2" s="20" t="s">
        <v>33</v>
      </c>
      <c r="L2" s="20" t="s">
        <v>34</v>
      </c>
      <c r="M2" s="24" t="s">
        <v>52</v>
      </c>
    </row>
    <row r="3" spans="1:13" x14ac:dyDescent="0.3">
      <c r="A3" s="9">
        <v>1.1000000000000001</v>
      </c>
      <c r="B3" s="1">
        <f>('DATI '!B2-$K$3)/($L$3-$K$3)</f>
        <v>0.31842982011309046</v>
      </c>
      <c r="C3" s="1">
        <f>('DATI '!C2-$K$4)/($L$4-$K$4)</f>
        <v>0.41107871720116623</v>
      </c>
      <c r="D3" s="1">
        <f>('DATI '!D2-$K$5)/($L$5-$K$5)</f>
        <v>0.39358600583090381</v>
      </c>
      <c r="E3" s="1">
        <f>1-(('DATI '!E2-$K$6)/($L$6-$K$6))</f>
        <v>0.48</v>
      </c>
      <c r="F3" s="1">
        <f>1-(('DATI '!G2-$K$7)/($L$7-$K$7))</f>
        <v>0.30000000000000004</v>
      </c>
      <c r="G3" s="1">
        <f>1-(('DATI '!F2-$K$8)/($L$8-$K$8))</f>
        <v>0.55999999999999994</v>
      </c>
      <c r="H3" s="1">
        <f>1-(('DATI '!H2-$K$9)/($L$9-$K$9))</f>
        <v>0.30000000000000004</v>
      </c>
      <c r="J3" s="5" t="s">
        <v>15</v>
      </c>
      <c r="K3" s="11">
        <v>5.2238805970149252E-2</v>
      </c>
      <c r="L3" s="11">
        <v>3.1612903225806455</v>
      </c>
      <c r="M3" s="24"/>
    </row>
    <row r="4" spans="1:13" x14ac:dyDescent="0.3">
      <c r="A4" s="9">
        <v>1.2</v>
      </c>
      <c r="B4" s="1">
        <f>('DATI '!B3-$K$3)/($L$3-$K$3)</f>
        <v>0.2917998137510332</v>
      </c>
      <c r="C4" s="1">
        <f>('DATI '!C3-$K$4)/($L$4-$K$4)</f>
        <v>0.39358600583090381</v>
      </c>
      <c r="D4" s="1">
        <f>('DATI '!D3-$K$5)/($L$5-$K$5)</f>
        <v>0.41107871720116623</v>
      </c>
      <c r="E4" s="1">
        <f>1-(('DATI '!E3-$K$6)/($L$6-$K$6))</f>
        <v>0.48</v>
      </c>
      <c r="F4" s="1">
        <f>1-(('DATI '!G3-$K$7)/($L$7-$K$7))</f>
        <v>0.39999999999999991</v>
      </c>
      <c r="G4" s="1">
        <f>1-(('DATI '!F3-$K$8)/($L$8-$K$8))</f>
        <v>0.48</v>
      </c>
      <c r="H4" s="1">
        <f>1-(('DATI '!H3-$K$9)/($L$9-$K$9))</f>
        <v>0.30000000000000004</v>
      </c>
      <c r="J4" s="5" t="s">
        <v>10</v>
      </c>
      <c r="K4" s="11">
        <v>0.35</v>
      </c>
      <c r="L4" s="11">
        <v>17.5</v>
      </c>
      <c r="M4" s="24"/>
    </row>
    <row r="5" spans="1:13" x14ac:dyDescent="0.3">
      <c r="A5" s="6">
        <v>2</v>
      </c>
      <c r="B5" s="1">
        <f>('DATI '!B4-$K$3)/($L$3-$K$3)</f>
        <v>0.31389965811126919</v>
      </c>
      <c r="C5" s="1">
        <f>('DATI '!C4-$K$4)/($L$4-$K$4)</f>
        <v>0.40524781341107874</v>
      </c>
      <c r="D5" s="1">
        <f>('DATI '!D4-$K$5)/($L$5-$K$5)</f>
        <v>0.39358600583090381</v>
      </c>
      <c r="E5" s="1">
        <f>1-(('DATI '!E4-$K$6)/($L$6-$K$6))</f>
        <v>0.48</v>
      </c>
      <c r="F5" s="1">
        <f>1-(('DATI '!G4-$K$7)/($L$7-$K$7))</f>
        <v>0.30000000000000004</v>
      </c>
      <c r="G5" s="1">
        <f>1-(('DATI '!F4-$K$8)/($L$8-$K$8))</f>
        <v>0.55999999999999994</v>
      </c>
      <c r="H5" s="1">
        <f>1-(('DATI '!H4-$K$9)/($L$9-$K$9))</f>
        <v>0.35000000000000009</v>
      </c>
      <c r="J5" s="5" t="s">
        <v>11</v>
      </c>
      <c r="K5" s="11">
        <v>0.35</v>
      </c>
      <c r="L5" s="11">
        <v>17.5</v>
      </c>
      <c r="M5" s="24"/>
    </row>
    <row r="6" spans="1:13" x14ac:dyDescent="0.3">
      <c r="A6" s="6">
        <v>3</v>
      </c>
      <c r="B6" s="1">
        <f>('DATI '!B5-$K$3)/($L$3-$K$3)</f>
        <v>0.23712533365935159</v>
      </c>
      <c r="C6" s="1">
        <f>('DATI '!C5-$K$4)/($L$4-$K$4)</f>
        <v>0.32944606413994176</v>
      </c>
      <c r="D6" s="1">
        <f>('DATI '!D5-$K$5)/($L$5-$K$5)</f>
        <v>0.42274052478134116</v>
      </c>
      <c r="E6" s="1">
        <f>1-(('DATI '!E5-$K$6)/($L$6-$K$6))</f>
        <v>0.48</v>
      </c>
      <c r="F6" s="1">
        <f>1-(('DATI '!G5-$K$7)/($L$7-$K$7))</f>
        <v>0.35000000000000009</v>
      </c>
      <c r="G6" s="1">
        <f>1-(('DATI '!F5-$K$8)/($L$8-$K$8))</f>
        <v>0.55999999999999994</v>
      </c>
      <c r="H6" s="1">
        <f>1-(('DATI '!H5-$K$9)/($L$9-$K$9))</f>
        <v>0.64999999999999991</v>
      </c>
      <c r="J6" s="5" t="s">
        <v>43</v>
      </c>
      <c r="K6" s="11">
        <v>0.25</v>
      </c>
      <c r="L6" s="11">
        <v>1.5</v>
      </c>
      <c r="M6" s="24"/>
    </row>
    <row r="7" spans="1:13" x14ac:dyDescent="0.3">
      <c r="A7" s="6">
        <v>4</v>
      </c>
      <c r="B7" s="1">
        <f>('DATI '!B6-$K$3)/($L$3-$K$3)</f>
        <v>0.4771472816768984</v>
      </c>
      <c r="C7" s="1">
        <f>('DATI '!C6-$K$4)/($L$4-$K$4)</f>
        <v>0.48104956268221577</v>
      </c>
      <c r="D7" s="1">
        <f>('DATI '!D6-$K$5)/($L$5-$K$5)</f>
        <v>0.30612244897959184</v>
      </c>
      <c r="E7" s="1">
        <f>1-(('DATI '!E6-$K$6)/($L$6-$K$6))</f>
        <v>0.48</v>
      </c>
      <c r="F7" s="1">
        <f>1-(('DATI '!G6-$K$7)/($L$7-$K$7))</f>
        <v>0.64999999999999991</v>
      </c>
      <c r="G7" s="1">
        <f>1-(('DATI '!F6-$K$8)/($L$8-$K$8))</f>
        <v>0.44000000000000006</v>
      </c>
      <c r="H7" s="1">
        <f>1-(('DATI '!H6-$K$9)/($L$9-$K$9))</f>
        <v>0.44999999999999996</v>
      </c>
      <c r="J7" s="5" t="s">
        <v>13</v>
      </c>
      <c r="K7" s="11">
        <v>0.2</v>
      </c>
      <c r="L7" s="11">
        <v>1.2</v>
      </c>
      <c r="M7" s="24"/>
    </row>
    <row r="8" spans="1:13" x14ac:dyDescent="0.3">
      <c r="A8" s="6">
        <v>5</v>
      </c>
      <c r="B8" s="1">
        <f>('DATI '!B7-$K$3)/($L$3-$K$3)</f>
        <v>0.16448667863302005</v>
      </c>
      <c r="C8" s="1">
        <f>('DATI '!C7-$K$4)/($L$4-$K$4)</f>
        <v>0.16034985422740525</v>
      </c>
      <c r="D8" s="1">
        <f>('DATI '!D7-$K$5)/($L$5-$K$5)</f>
        <v>0.30029154518950441</v>
      </c>
      <c r="E8" s="1">
        <f>1-(('DATI '!E7-$K$6)/($L$6-$K$6))</f>
        <v>0.48</v>
      </c>
      <c r="F8" s="1">
        <f>1-(('DATI '!G7-$K$7)/($L$7-$K$7))</f>
        <v>0.44999999999999996</v>
      </c>
      <c r="G8" s="1">
        <f>1-(('DATI '!F7-$K$8)/($L$8-$K$8))</f>
        <v>0.44000000000000006</v>
      </c>
      <c r="H8" s="1">
        <f>1-(('DATI '!H7-$K$9)/($L$9-$K$9))</f>
        <v>9.9999999999999867E-2</v>
      </c>
      <c r="J8" s="5" t="s">
        <v>12</v>
      </c>
      <c r="K8" s="11">
        <v>0.25</v>
      </c>
      <c r="L8" s="11">
        <v>1.5</v>
      </c>
      <c r="M8" s="24"/>
    </row>
    <row r="9" spans="1:13" x14ac:dyDescent="0.3">
      <c r="A9" s="6">
        <v>6</v>
      </c>
      <c r="B9" s="1">
        <f>('DATI '!B8-$K$3)/($L$3-$K$3)</f>
        <v>0.1510107896110017</v>
      </c>
      <c r="C9" s="1">
        <f>('DATI '!C8-$K$4)/($L$4-$K$4)</f>
        <v>0.18950437317784258</v>
      </c>
      <c r="D9" s="1">
        <f>('DATI '!D8-$K$5)/($L$5-$K$5)</f>
        <v>0.38192419825072893</v>
      </c>
      <c r="E9" s="1">
        <f>1-(('DATI '!E8-$K$6)/($L$6-$K$6))</f>
        <v>0.48</v>
      </c>
      <c r="F9" s="1">
        <f>1-(('DATI '!G8-$K$7)/($L$7-$K$7))</f>
        <v>9.9999999999999867E-2</v>
      </c>
      <c r="G9" s="1">
        <f>1-(('DATI '!F8-$K$8)/($L$8-$K$8))</f>
        <v>0.64</v>
      </c>
      <c r="H9" s="1">
        <f>1-(('DATI '!H8-$K$9)/($L$9-$K$9))</f>
        <v>0.60000000000000009</v>
      </c>
      <c r="J9" s="5" t="s">
        <v>14</v>
      </c>
      <c r="K9" s="11">
        <v>0.2</v>
      </c>
      <c r="L9" s="11">
        <v>1.2</v>
      </c>
      <c r="M9" s="24"/>
    </row>
    <row r="10" spans="1:13" x14ac:dyDescent="0.3">
      <c r="A10" s="6">
        <v>7</v>
      </c>
      <c r="B10" s="1">
        <f>('DATI '!B9-$K$3)/($L$3-$K$3)</f>
        <v>0.23336344474555853</v>
      </c>
      <c r="C10" s="1">
        <f>('DATI '!C9-$K$4)/($L$4-$K$4)</f>
        <v>0.22448979591836737</v>
      </c>
      <c r="D10" s="1">
        <f>('DATI '!D9-$K$5)/($L$5-$K$5)</f>
        <v>0.29446064139941697</v>
      </c>
      <c r="E10" s="1">
        <f>1-(('DATI '!E9-$K$6)/($L$6-$K$6))</f>
        <v>0.48</v>
      </c>
      <c r="F10" s="1">
        <f>1-(('DATI '!G9-$K$7)/($L$7-$K$7))</f>
        <v>0.60000000000000009</v>
      </c>
      <c r="G10" s="1">
        <f>1-(('DATI '!F9-$K$8)/($L$8-$K$8))</f>
        <v>0.67999999999999994</v>
      </c>
      <c r="H10" s="1">
        <f>1-(('DATI '!H9-$K$9)/($L$9-$K$9))</f>
        <v>0.25</v>
      </c>
      <c r="K10" s="11"/>
    </row>
    <row r="11" spans="1:13" x14ac:dyDescent="0.3">
      <c r="A11" s="6">
        <v>8</v>
      </c>
      <c r="B11" s="1">
        <f>('DATI '!B10-$K$3)/($L$3-$K$3)</f>
        <v>0.44358664875164155</v>
      </c>
      <c r="C11" s="1">
        <f>('DATI '!C10-$K$4)/($L$4-$K$4)</f>
        <v>0.40524781341107874</v>
      </c>
      <c r="D11" s="1">
        <f>('DATI '!D10-$K$5)/($L$5-$K$5)</f>
        <v>0.27696793002915454</v>
      </c>
      <c r="E11" s="1">
        <f>1-(('DATI '!E10-$K$6)/($L$6-$K$6))</f>
        <v>0.48</v>
      </c>
      <c r="F11" s="1">
        <f>1-(('DATI '!G10-$K$7)/($L$7-$K$7))</f>
        <v>0.25</v>
      </c>
      <c r="G11" s="1">
        <f>1-(('DATI '!F10-$K$8)/($L$8-$K$8))</f>
        <v>0.44000000000000006</v>
      </c>
      <c r="H11" s="1">
        <f>1-(('DATI '!H10-$K$9)/($L$9-$K$9))</f>
        <v>0.39999999999999991</v>
      </c>
    </row>
    <row r="12" spans="1:13" x14ac:dyDescent="0.3">
      <c r="A12" s="9">
        <v>9.1</v>
      </c>
      <c r="B12" s="1">
        <f>('DATI '!B11-$K$3)/($L$3-$K$3)</f>
        <v>0.31140344639597994</v>
      </c>
      <c r="C12" s="1">
        <f>('DATI '!C11-$K$4)/($L$4-$K$4)</f>
        <v>0.2711370262390671</v>
      </c>
      <c r="D12" s="1">
        <f>('DATI '!D11-$K$5)/($L$5-$K$5)</f>
        <v>0.26530612244897966</v>
      </c>
      <c r="E12" s="1">
        <f>1-(('DATI '!E11-$K$6)/($L$6-$K$6))</f>
        <v>0.48</v>
      </c>
      <c r="F12" s="1">
        <f>1-(('DATI '!G11-$K$7)/($L$7-$K$7))</f>
        <v>0.39999999999999991</v>
      </c>
      <c r="G12" s="1">
        <f>1-(('DATI '!F11-$K$8)/($L$8-$K$8))</f>
        <v>0.44000000000000006</v>
      </c>
      <c r="H12" s="1">
        <f>1-(('DATI '!H11-$K$9)/($L$9-$K$9))</f>
        <v>9.9999999999999867E-2</v>
      </c>
    </row>
    <row r="13" spans="1:13" x14ac:dyDescent="0.3">
      <c r="A13" s="9">
        <v>9.1999999999999993</v>
      </c>
      <c r="B13" s="1">
        <f>('DATI '!B12-$K$3)/($L$3-$K$3)</f>
        <v>0.29840650406504066</v>
      </c>
      <c r="C13" s="1">
        <f>('DATI '!C12-$K$4)/($L$4-$K$4)</f>
        <v>0.26530612244897966</v>
      </c>
      <c r="D13" s="1">
        <f>('DATI '!D12-$K$5)/($L$5-$K$5)</f>
        <v>0.2711370262390671</v>
      </c>
      <c r="E13" s="1">
        <f>1-(('DATI '!E12-$K$6)/($L$6-$K$6))</f>
        <v>0.31999999999999995</v>
      </c>
      <c r="F13" s="1">
        <f>1-(('DATI '!G12-$K$7)/($L$7-$K$7))</f>
        <v>0.30000000000000004</v>
      </c>
      <c r="G13" s="1">
        <f>1-(('DATI '!F12-$K$8)/($L$8-$K$8))</f>
        <v>0.55999999999999994</v>
      </c>
      <c r="H13" s="1">
        <f>1-(('DATI '!H12-$K$9)/($L$9-$K$9))</f>
        <v>0.25</v>
      </c>
    </row>
    <row r="14" spans="1:13" x14ac:dyDescent="0.3">
      <c r="A14" s="6">
        <v>11</v>
      </c>
      <c r="B14" s="1">
        <f>('DATI '!B13-$K$3)/($L$3-$K$3)</f>
        <v>0.21824354507281332</v>
      </c>
      <c r="C14" s="1">
        <f>('DATI '!C13-$K$4)/($L$4-$K$4)</f>
        <v>0.20116618075801748</v>
      </c>
      <c r="D14" s="1">
        <f>('DATI '!D13-$K$5)/($L$5-$K$5)</f>
        <v>0.28279883381924203</v>
      </c>
      <c r="E14" s="1">
        <f>1-(('DATI '!E13-$K$6)/($L$6-$K$6))</f>
        <v>0.52</v>
      </c>
      <c r="F14" s="1">
        <f>1-(('DATI '!G13-$K$7)/($L$7-$K$7))</f>
        <v>0.44999999999999996</v>
      </c>
      <c r="G14" s="1">
        <f>1-(('DATI '!F13-$K$8)/($L$8-$K$8))</f>
        <v>0.44000000000000006</v>
      </c>
      <c r="H14" s="1">
        <f>1-(('DATI '!H13-$K$9)/($L$9-$K$9))</f>
        <v>9.9999999999999867E-2</v>
      </c>
    </row>
    <row r="15" spans="1:13" x14ac:dyDescent="0.3">
      <c r="A15" s="6">
        <v>12</v>
      </c>
      <c r="B15" s="1">
        <f>('DATI '!B14-$K$3)/($L$3-$K$3)</f>
        <v>0.17494565055540662</v>
      </c>
      <c r="C15" s="1">
        <f>('DATI '!C14-$K$4)/($L$4-$K$4)</f>
        <v>0.16034985422740525</v>
      </c>
      <c r="D15" s="1">
        <f>('DATI '!D14-$K$5)/($L$5-$K$5)</f>
        <v>0.28279883381924203</v>
      </c>
      <c r="E15" s="1">
        <f>1-(('DATI '!E14-$K$6)/($L$6-$K$6))</f>
        <v>0.52</v>
      </c>
      <c r="F15" s="1">
        <f>1-(('DATI '!G14-$K$7)/($L$7-$K$7))</f>
        <v>9.9999999999999867E-2</v>
      </c>
      <c r="G15" s="1">
        <f>1-(('DATI '!F14-$K$8)/($L$8-$K$8))</f>
        <v>0.44000000000000006</v>
      </c>
      <c r="H15" s="1">
        <f>1-(('DATI '!H14-$K$9)/($L$9-$K$9))</f>
        <v>0.44999999999999996</v>
      </c>
    </row>
    <row r="16" spans="1:13" x14ac:dyDescent="0.3">
      <c r="A16" s="10">
        <v>13</v>
      </c>
      <c r="B16" s="1">
        <f>('DATI '!B15-$K$3)/($L$3-$K$3)</f>
        <v>0.30483933410762676</v>
      </c>
      <c r="C16" s="1">
        <f>('DATI '!C15-$K$4)/($L$4-$K$4)</f>
        <v>0.19533527696793004</v>
      </c>
      <c r="D16" s="1">
        <f>('DATI '!D15-$K$5)/($L$5-$K$5)</f>
        <v>0.19533527696793004</v>
      </c>
      <c r="E16" s="1">
        <f>1-(('DATI '!E15-$K$6)/($L$6-$K$6))</f>
        <v>0.52</v>
      </c>
      <c r="F16" s="1">
        <f>1-(('DATI '!G15-$K$7)/($L$7-$K$7))</f>
        <v>0.5</v>
      </c>
      <c r="G16" s="1">
        <f>1-(('DATI '!F15-$K$8)/($L$8-$K$8))</f>
        <v>0.64</v>
      </c>
      <c r="H16" s="1">
        <f>1-(('DATI '!H15-$K$9)/($L$9-$K$9))</f>
        <v>9.9999999999999867E-2</v>
      </c>
    </row>
    <row r="17" spans="1:8" x14ac:dyDescent="0.3">
      <c r="A17" s="6">
        <v>16</v>
      </c>
      <c r="B17" s="1">
        <f>('DATI '!B16-$K$3)/($L$3-$K$3)</f>
        <v>0.27267518389469608</v>
      </c>
      <c r="C17" s="1">
        <f>('DATI '!C16-$K$4)/($L$4-$K$4)</f>
        <v>0.24198250728862977</v>
      </c>
      <c r="D17" s="1">
        <f>('DATI '!D16-$K$5)/($L$5-$K$5)</f>
        <v>0.2711370262390671</v>
      </c>
      <c r="E17" s="1">
        <f>1-(('DATI '!E16-$K$6)/($L$6-$K$6))</f>
        <v>0.31999999999999995</v>
      </c>
      <c r="F17" s="1">
        <f>1-(('DATI '!G16-$K$7)/($L$7-$K$7))</f>
        <v>0.25</v>
      </c>
      <c r="G17" s="1">
        <f>1-(('DATI '!F16-$K$8)/($L$8-$K$8))</f>
        <v>0.55999999999999994</v>
      </c>
      <c r="H17" s="1">
        <f>1-(('DATI '!H16-$K$9)/($L$9-$K$9))</f>
        <v>0.35000000000000009</v>
      </c>
    </row>
    <row r="18" spans="1:8" x14ac:dyDescent="0.3">
      <c r="A18" s="6">
        <v>17</v>
      </c>
      <c r="B18" s="1">
        <f>('DATI '!B17-$K$3)/($L$3-$K$3)</f>
        <v>0.39489895470383274</v>
      </c>
      <c r="C18" s="1">
        <f>('DATI '!C17-$K$4)/($L$4-$K$4)</f>
        <v>0.35276967930029163</v>
      </c>
      <c r="D18" s="1">
        <f>('DATI '!D17-$K$5)/($L$5-$K$5)</f>
        <v>0.2711370262390671</v>
      </c>
      <c r="E18" s="1">
        <f>1-(('DATI '!E17-$K$6)/($L$6-$K$6))</f>
        <v>0.48</v>
      </c>
      <c r="F18" s="1">
        <f>1-(('DATI '!G17-$K$7)/($L$7-$K$7))</f>
        <v>0.39999999999999991</v>
      </c>
      <c r="G18" s="1">
        <f>1-(('DATI '!F17-$K$8)/($L$8-$K$8))</f>
        <v>0.52</v>
      </c>
      <c r="H18" s="1">
        <f>1-(('DATI '!H17-$K$9)/($L$9-$K$9))</f>
        <v>0.39999999999999991</v>
      </c>
    </row>
    <row r="19" spans="1:8" x14ac:dyDescent="0.3">
      <c r="A19" s="6">
        <v>19</v>
      </c>
      <c r="B19" s="1">
        <f>('DATI '!B18-$K$3)/($L$3-$K$3)</f>
        <v>0.14401858304297327</v>
      </c>
      <c r="C19" s="1">
        <f>('DATI '!C18-$K$4)/($L$4-$K$4)</f>
        <v>0.16618075801749274</v>
      </c>
      <c r="D19" s="1">
        <f>('DATI '!D18-$K$5)/($L$5-$K$5)</f>
        <v>0.35276967930029163</v>
      </c>
      <c r="E19" s="1">
        <f>1-(('DATI '!E18-$K$6)/($L$6-$K$6))</f>
        <v>0.55999999999999994</v>
      </c>
      <c r="F19" s="1">
        <f>1-(('DATI '!G18-$K$7)/($L$7-$K$7))</f>
        <v>0.35000000000000009</v>
      </c>
      <c r="G19" s="1">
        <f>1-(('DATI '!F18-$K$8)/($L$8-$K$8))</f>
        <v>0.55999999999999994</v>
      </c>
      <c r="H19" s="1">
        <f>1-(('DATI '!H18-$K$9)/($L$9-$K$9))</f>
        <v>0.44999999999999996</v>
      </c>
    </row>
    <row r="20" spans="1:8" x14ac:dyDescent="0.3">
      <c r="A20" s="6">
        <v>20</v>
      </c>
      <c r="B20" s="1">
        <f>('DATI '!B19-$K$3)/($L$3-$K$3)</f>
        <v>0.32664553764181697</v>
      </c>
      <c r="C20" s="1">
        <f>('DATI '!C19-$K$4)/($L$4-$K$4)</f>
        <v>0.34693877551020413</v>
      </c>
      <c r="D20" s="1">
        <f>('DATI '!D19-$K$5)/($L$5-$K$5)</f>
        <v>0.32361516034985427</v>
      </c>
      <c r="E20" s="1">
        <f>1-(('DATI '!E19-$K$6)/($L$6-$K$6))</f>
        <v>0.55999999999999994</v>
      </c>
      <c r="F20" s="1">
        <f>1-(('DATI '!G19-$K$7)/($L$7-$K$7))</f>
        <v>0.64999999999999991</v>
      </c>
      <c r="G20" s="1">
        <f>1-(('DATI '!F19-$K$8)/($L$8-$K$8))</f>
        <v>0.55999999999999994</v>
      </c>
      <c r="H20" s="1">
        <f>1-(('DATI '!H19-$K$9)/($L$9-$K$9))</f>
        <v>0.35000000000000009</v>
      </c>
    </row>
    <row r="21" spans="1:8" x14ac:dyDescent="0.3">
      <c r="A21" s="6">
        <v>23</v>
      </c>
      <c r="B21" s="1">
        <f>('DATI '!B20-$K$3)/($L$3-$K$3)</f>
        <v>0.19315825697939518</v>
      </c>
      <c r="C21" s="1">
        <f>('DATI '!C20-$K$4)/($L$4-$K$4)</f>
        <v>0.25364431486880473</v>
      </c>
      <c r="D21" s="1">
        <f>('DATI '!D20-$K$5)/($L$5-$K$5)</f>
        <v>0.3994169096209913</v>
      </c>
      <c r="E21" s="1">
        <f>1-(('DATI '!E20-$K$6)/($L$6-$K$6))</f>
        <v>0.31999999999999995</v>
      </c>
      <c r="F21" s="1">
        <f>1-(('DATI '!G20-$K$7)/($L$7-$K$7))</f>
        <v>0.35000000000000009</v>
      </c>
      <c r="G21" s="1">
        <f>1-(('DATI '!F20-$K$8)/($L$8-$K$8))</f>
        <v>0.6</v>
      </c>
      <c r="H21" s="1">
        <f>1-(('DATI '!H20-$K$9)/($L$9-$K$9))</f>
        <v>0.5</v>
      </c>
    </row>
    <row r="22" spans="1:8" x14ac:dyDescent="0.3">
      <c r="A22" s="6">
        <v>24</v>
      </c>
      <c r="B22" s="1">
        <f>('DATI '!B21-$K$3)/($L$3-$K$3)</f>
        <v>0.31127216415021292</v>
      </c>
      <c r="C22" s="1">
        <f>('DATI '!C21-$K$4)/($L$4-$K$4)</f>
        <v>0.27696793002915454</v>
      </c>
      <c r="D22" s="1">
        <f>('DATI '!D21-$K$5)/($L$5-$K$5)</f>
        <v>0.2711370262390671</v>
      </c>
      <c r="E22" s="1">
        <f>1-(('DATI '!E21-$K$6)/($L$6-$K$6))</f>
        <v>0.48</v>
      </c>
      <c r="F22" s="1">
        <f>1-(('DATI '!G21-$K$7)/($L$7-$K$7))</f>
        <v>0.44999999999999996</v>
      </c>
      <c r="G22" s="1">
        <f>1-(('DATI '!F21-$K$8)/($L$8-$K$8))</f>
        <v>0.52</v>
      </c>
      <c r="H22" s="1">
        <f>1-(('DATI '!H21-$K$9)/($L$9-$K$9))</f>
        <v>0.39999999999999991</v>
      </c>
    </row>
    <row r="23" spans="1:8" x14ac:dyDescent="0.3">
      <c r="A23" s="6">
        <v>25</v>
      </c>
      <c r="B23" s="1">
        <f>('DATI '!B22-$K$3)/($L$3-$K$3)</f>
        <v>0.31288037166085941</v>
      </c>
      <c r="C23" s="1">
        <f>('DATI '!C22-$K$4)/($L$4-$K$4)</f>
        <v>0.21865889212827988</v>
      </c>
      <c r="D23" s="1">
        <f>('DATI '!D22-$K$5)/($L$5-$K$5)</f>
        <v>0.21282798833819244</v>
      </c>
      <c r="E23" s="1">
        <f>1-(('DATI '!E22-$K$6)/($L$6-$K$6))</f>
        <v>0.6</v>
      </c>
      <c r="F23" s="1">
        <f>1-(('DATI '!G22-$K$7)/($L$7-$K$7))</f>
        <v>0.39999999999999991</v>
      </c>
      <c r="G23" s="1">
        <f>1-(('DATI '!F22-$K$8)/($L$8-$K$8))</f>
        <v>0.76</v>
      </c>
      <c r="H23" s="1">
        <f>1-(('DATI '!H22-$K$9)/($L$9-$K$9))</f>
        <v>0.44999999999999996</v>
      </c>
    </row>
    <row r="24" spans="1:8" x14ac:dyDescent="0.3">
      <c r="A24" s="10">
        <v>27</v>
      </c>
      <c r="B24" s="1">
        <f>('DATI '!B23-$K$3)/($L$3-$K$3)</f>
        <v>0.11069536435390095</v>
      </c>
      <c r="C24" s="1">
        <f>('DATI '!C23-$K$4)/($L$4-$K$4)</f>
        <v>0.23615160349854233</v>
      </c>
      <c r="D24" s="1">
        <f>('DATI '!D23-$K$5)/($L$5-$K$5)</f>
        <v>0.62682215743440239</v>
      </c>
      <c r="E24" s="1">
        <f>1-(('DATI '!E23-$K$6)/($L$6-$K$6))</f>
        <v>0.31999999999999995</v>
      </c>
      <c r="F24" s="1">
        <f>1-(('DATI '!G23-$K$7)/($L$7-$K$7))</f>
        <v>0.5</v>
      </c>
      <c r="G24" s="1">
        <f>1-(('DATI '!F23-$K$8)/($L$8-$K$8))</f>
        <v>0.6</v>
      </c>
      <c r="H24" s="1">
        <f>1-(('DATI '!H23-$K$9)/($L$9-$K$9))</f>
        <v>0.5</v>
      </c>
    </row>
    <row r="25" spans="1:8" x14ac:dyDescent="0.3">
      <c r="A25" s="6">
        <v>28</v>
      </c>
      <c r="B25" s="1">
        <f>('DATI '!B24-$K$3)/($L$3-$K$3)</f>
        <v>0.16331707317073166</v>
      </c>
      <c r="C25" s="1">
        <f>('DATI '!C24-$K$4)/($L$4-$K$4)</f>
        <v>0.14285714285714285</v>
      </c>
      <c r="D25" s="1">
        <f>('DATI '!D24-$K$5)/($L$5-$K$5)</f>
        <v>0.2711370262390671</v>
      </c>
      <c r="E25" s="1">
        <f>1-(('DATI '!E24-$K$6)/($L$6-$K$6))</f>
        <v>0.48</v>
      </c>
      <c r="F25" s="1">
        <f>1-(('DATI '!G24-$K$7)/($L$7-$K$7))</f>
        <v>0.44999999999999996</v>
      </c>
      <c r="G25" s="1">
        <f>1-(('DATI '!F24-$K$8)/($L$8-$K$8))</f>
        <v>0.52</v>
      </c>
      <c r="H25" s="1">
        <f>1-(('DATI '!H24-$K$9)/($L$9-$K$9))</f>
        <v>0.44999999999999996</v>
      </c>
    </row>
    <row r="26" spans="1:8" x14ac:dyDescent="0.3">
      <c r="A26" s="6">
        <v>29</v>
      </c>
      <c r="B26" s="1">
        <f>('DATI '!B25-$K$3)/($L$3-$K$3)</f>
        <v>0.43247485082560577</v>
      </c>
      <c r="C26" s="1">
        <f>('DATI '!C25-$K$4)/($L$4-$K$4)</f>
        <v>0.49271137026239076</v>
      </c>
      <c r="D26" s="1">
        <f>('DATI '!D25-$K$5)/($L$5-$K$5)</f>
        <v>0.34693877551020413</v>
      </c>
      <c r="E26" s="1">
        <f>1-(('DATI '!E25-$K$6)/($L$6-$K$6))</f>
        <v>0.6</v>
      </c>
      <c r="F26" s="1">
        <f>1-(('DATI '!G25-$K$7)/($L$7-$K$7))</f>
        <v>0.39999999999999991</v>
      </c>
      <c r="G26" s="1">
        <f>1-(('DATI '!F25-$K$8)/($L$8-$K$8))</f>
        <v>0.52</v>
      </c>
      <c r="H26" s="1">
        <f>1-(('DATI '!H25-$K$9)/($L$9-$K$9))</f>
        <v>0.30000000000000004</v>
      </c>
    </row>
    <row r="27" spans="1:8" x14ac:dyDescent="0.3">
      <c r="A27" s="9">
        <v>31.1</v>
      </c>
      <c r="B27" s="1">
        <f>('DATI '!B26-$K$3)/($L$3-$K$3)</f>
        <v>0.18937828206120888</v>
      </c>
      <c r="C27" s="1">
        <f>('DATI '!C26-$K$4)/($L$4-$K$4)</f>
        <v>0.12536443148688048</v>
      </c>
      <c r="D27" s="1">
        <f>('DATI '!D26-$K$5)/($L$5-$K$5)</f>
        <v>0.20699708454810498</v>
      </c>
      <c r="E27" s="1">
        <f>1-(('DATI '!E26-$K$6)/($L$6-$K$6))</f>
        <v>0.6</v>
      </c>
      <c r="F27" s="1">
        <f>1-(('DATI '!G26-$K$7)/($L$7-$K$7))</f>
        <v>0.44999999999999996</v>
      </c>
      <c r="G27" s="1">
        <f>1-(('DATI '!F26-$K$8)/($L$8-$K$8))</f>
        <v>0.76</v>
      </c>
      <c r="H27" s="1">
        <f>1-(('DATI '!H26-$K$9)/($L$9-$K$9))</f>
        <v>0.44999999999999996</v>
      </c>
    </row>
    <row r="28" spans="1:8" x14ac:dyDescent="0.3">
      <c r="A28" s="9">
        <v>31.2</v>
      </c>
      <c r="B28" s="1">
        <f>('DATI '!B27-$K$3)/($L$3-$K$3)</f>
        <v>0.48495857530003866</v>
      </c>
      <c r="C28" s="1">
        <f>('DATI '!C27-$K$4)/($L$4-$K$4)</f>
        <v>0.20699708454810498</v>
      </c>
      <c r="D28" s="1">
        <f>('DATI '!D27-$K$5)/($L$5-$K$5)</f>
        <v>0.12536443148688048</v>
      </c>
      <c r="E28" s="1">
        <f>1-(('DATI '!E27-$K$6)/($L$6-$K$6))</f>
        <v>0.6</v>
      </c>
      <c r="F28" s="1">
        <f>1-(('DATI '!G27-$K$7)/($L$7-$K$7))</f>
        <v>0.44999999999999996</v>
      </c>
      <c r="G28" s="1">
        <f>1-(('DATI '!F27-$K$8)/($L$8-$K$8))</f>
        <v>0.6</v>
      </c>
      <c r="H28" s="1">
        <f>1-(('DATI '!H27-$K$9)/($L$9-$K$9))</f>
        <v>0.64999999999999991</v>
      </c>
    </row>
  </sheetData>
  <mergeCells count="1">
    <mergeCell ref="M2:M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79998168889431442"/>
  </sheetPr>
  <dimension ref="A1:M8"/>
  <sheetViews>
    <sheetView workbookViewId="0">
      <selection activeCell="F2" sqref="F2:M8"/>
    </sheetView>
  </sheetViews>
  <sheetFormatPr defaultRowHeight="14.4" x14ac:dyDescent="0.3"/>
  <cols>
    <col min="5" max="5" width="12.6640625" bestFit="1" customWidth="1"/>
  </cols>
  <sheetData>
    <row r="1" spans="1:13" ht="30.75" customHeight="1" x14ac:dyDescent="0.3">
      <c r="A1" s="6" t="s">
        <v>7</v>
      </c>
      <c r="B1" s="6" t="s">
        <v>8</v>
      </c>
      <c r="C1" s="6" t="s">
        <v>9</v>
      </c>
      <c r="E1" s="7" t="s">
        <v>16</v>
      </c>
      <c r="F1" s="7"/>
      <c r="G1" s="7"/>
      <c r="I1" s="7"/>
      <c r="J1" s="7"/>
      <c r="K1" s="7"/>
    </row>
    <row r="2" spans="1:13" ht="15" customHeight="1" x14ac:dyDescent="0.3">
      <c r="A2" s="15" t="s">
        <v>17</v>
      </c>
      <c r="B2" s="12">
        <f>1/7</f>
        <v>0.14285714285714285</v>
      </c>
      <c r="C2" s="13">
        <v>0.25</v>
      </c>
      <c r="E2" s="4" t="s">
        <v>6</v>
      </c>
      <c r="F2" s="25" t="s">
        <v>45</v>
      </c>
      <c r="G2" s="25"/>
      <c r="H2" s="25"/>
      <c r="I2" s="25"/>
      <c r="J2" s="25"/>
      <c r="K2" s="25"/>
      <c r="L2" s="25"/>
      <c r="M2" s="25"/>
    </row>
    <row r="3" spans="1:13" x14ac:dyDescent="0.3">
      <c r="A3" s="15" t="s">
        <v>18</v>
      </c>
      <c r="B3" s="12">
        <f>1/7</f>
        <v>0.14285714285714285</v>
      </c>
      <c r="C3" s="13">
        <v>0.15</v>
      </c>
      <c r="E3" s="4" t="s">
        <v>0</v>
      </c>
      <c r="F3" s="25"/>
      <c r="G3" s="25"/>
      <c r="H3" s="25"/>
      <c r="I3" s="25"/>
      <c r="J3" s="25"/>
      <c r="K3" s="25"/>
      <c r="L3" s="25"/>
      <c r="M3" s="25"/>
    </row>
    <row r="4" spans="1:13" x14ac:dyDescent="0.3">
      <c r="A4" s="15" t="s">
        <v>19</v>
      </c>
      <c r="B4" s="12">
        <f>1/7</f>
        <v>0.14285714285714285</v>
      </c>
      <c r="C4" s="13">
        <f>0.4/3</f>
        <v>0.13333333333333333</v>
      </c>
      <c r="E4" s="4" t="s">
        <v>1</v>
      </c>
      <c r="F4" s="25"/>
      <c r="G4" s="25"/>
      <c r="H4" s="25"/>
      <c r="I4" s="25"/>
      <c r="J4" s="25"/>
      <c r="K4" s="25"/>
      <c r="L4" s="25"/>
      <c r="M4" s="25"/>
    </row>
    <row r="5" spans="1:13" x14ac:dyDescent="0.3">
      <c r="A5" s="15" t="s">
        <v>20</v>
      </c>
      <c r="B5" s="12">
        <f t="shared" ref="B5:B8" si="0">1/7</f>
        <v>0.14285714285714285</v>
      </c>
      <c r="C5" s="13">
        <v>0.15</v>
      </c>
      <c r="E5" s="4" t="s">
        <v>2</v>
      </c>
      <c r="F5" s="25"/>
      <c r="G5" s="25"/>
      <c r="H5" s="25"/>
      <c r="I5" s="25"/>
      <c r="J5" s="25"/>
      <c r="K5" s="25"/>
      <c r="L5" s="25"/>
      <c r="M5" s="25"/>
    </row>
    <row r="6" spans="1:13" x14ac:dyDescent="0.3">
      <c r="A6" s="15" t="s">
        <v>21</v>
      </c>
      <c r="B6" s="12">
        <f t="shared" si="0"/>
        <v>0.14285714285714285</v>
      </c>
      <c r="C6" s="13">
        <f>0.4/3</f>
        <v>0.13333333333333333</v>
      </c>
      <c r="E6" s="4" t="s">
        <v>4</v>
      </c>
      <c r="F6" s="25"/>
      <c r="G6" s="25"/>
      <c r="H6" s="25"/>
      <c r="I6" s="25"/>
      <c r="J6" s="25"/>
      <c r="K6" s="25"/>
      <c r="L6" s="25"/>
      <c r="M6" s="25"/>
    </row>
    <row r="7" spans="1:13" x14ac:dyDescent="0.3">
      <c r="A7" s="15" t="s">
        <v>22</v>
      </c>
      <c r="B7" s="12">
        <f t="shared" si="0"/>
        <v>0.14285714285714285</v>
      </c>
      <c r="C7" s="13">
        <v>0.05</v>
      </c>
      <c r="E7" s="4" t="s">
        <v>3</v>
      </c>
      <c r="F7" s="25"/>
      <c r="G7" s="25"/>
      <c r="H7" s="25"/>
      <c r="I7" s="25"/>
      <c r="J7" s="25"/>
      <c r="K7" s="25"/>
      <c r="L7" s="25"/>
      <c r="M7" s="25"/>
    </row>
    <row r="8" spans="1:13" x14ac:dyDescent="0.3">
      <c r="A8" s="15" t="s">
        <v>23</v>
      </c>
      <c r="B8" s="12">
        <f t="shared" si="0"/>
        <v>0.14285714285714285</v>
      </c>
      <c r="C8" s="13">
        <f>0.4/3</f>
        <v>0.13333333333333333</v>
      </c>
      <c r="E8" s="4" t="s">
        <v>5</v>
      </c>
      <c r="F8" s="25"/>
      <c r="G8" s="25"/>
      <c r="H8" s="25"/>
      <c r="I8" s="25"/>
      <c r="J8" s="25"/>
      <c r="K8" s="25"/>
      <c r="L8" s="25"/>
      <c r="M8" s="25"/>
    </row>
  </sheetData>
  <mergeCells count="1">
    <mergeCell ref="F2:M8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79998168889431442"/>
  </sheetPr>
  <dimension ref="A1:X31"/>
  <sheetViews>
    <sheetView tabSelected="1" zoomScaleNormal="100" workbookViewId="0">
      <selection activeCell="L11" sqref="L11"/>
    </sheetView>
  </sheetViews>
  <sheetFormatPr defaultRowHeight="14.4" x14ac:dyDescent="0.3"/>
  <cols>
    <col min="1" max="1" width="7" bestFit="1" customWidth="1"/>
    <col min="2" max="2" width="15.109375" bestFit="1" customWidth="1"/>
    <col min="9" max="9" width="29.33203125" bestFit="1" customWidth="1"/>
    <col min="10" max="10" width="12.5546875" customWidth="1"/>
    <col min="11" max="11" width="13" bestFit="1" customWidth="1"/>
    <col min="12" max="13" width="12" bestFit="1" customWidth="1"/>
    <col min="14" max="14" width="11.109375" bestFit="1" customWidth="1"/>
    <col min="15" max="15" width="12.88671875" customWidth="1"/>
    <col min="16" max="17" width="11.109375" bestFit="1" customWidth="1"/>
    <col min="18" max="18" width="9.109375" style="21"/>
    <col min="21" max="21" width="19.5546875" bestFit="1" customWidth="1"/>
    <col min="23" max="23" width="26.33203125" bestFit="1" customWidth="1"/>
    <col min="24" max="24" width="21.44140625" bestFit="1" customWidth="1"/>
  </cols>
  <sheetData>
    <row r="1" spans="1:24" ht="23.4" x14ac:dyDescent="0.45">
      <c r="B1" s="26" t="s">
        <v>51</v>
      </c>
      <c r="C1" s="26"/>
      <c r="D1" s="26"/>
      <c r="E1" s="26"/>
      <c r="F1" s="26"/>
      <c r="G1" s="26"/>
      <c r="H1" s="26"/>
      <c r="I1" s="26"/>
      <c r="N1" s="3" t="s">
        <v>46</v>
      </c>
      <c r="U1" s="3" t="s">
        <v>47</v>
      </c>
      <c r="W1" s="27" t="s">
        <v>35</v>
      </c>
      <c r="X1" s="27"/>
    </row>
    <row r="2" spans="1:24" ht="23.4" x14ac:dyDescent="0.45">
      <c r="A2" s="4" t="s">
        <v>36</v>
      </c>
      <c r="B2" s="4" t="s">
        <v>6</v>
      </c>
      <c r="C2" s="4" t="s">
        <v>0</v>
      </c>
      <c r="D2" s="4" t="s">
        <v>1</v>
      </c>
      <c r="E2" s="4" t="s">
        <v>2</v>
      </c>
      <c r="F2" s="4" t="s">
        <v>4</v>
      </c>
      <c r="G2" s="4" t="s">
        <v>3</v>
      </c>
      <c r="H2" s="4" t="s">
        <v>5</v>
      </c>
      <c r="I2" s="3" t="s">
        <v>46</v>
      </c>
      <c r="K2" s="3" t="s">
        <v>48</v>
      </c>
      <c r="M2" s="3" t="s">
        <v>31</v>
      </c>
      <c r="N2" s="1">
        <v>0.27254635381763304</v>
      </c>
      <c r="T2" s="3" t="s">
        <v>31</v>
      </c>
      <c r="U2" s="1">
        <v>0.29930401114999</v>
      </c>
      <c r="W2" s="3" t="s">
        <v>49</v>
      </c>
      <c r="X2" s="3" t="s">
        <v>50</v>
      </c>
    </row>
    <row r="3" spans="1:24" ht="23.4" x14ac:dyDescent="0.45">
      <c r="A3" s="9">
        <v>1.1000000000000001</v>
      </c>
      <c r="B3" s="1">
        <f>'PRIMA ELABORAZIONE'!B3</f>
        <v>0.31842982011309046</v>
      </c>
      <c r="C3" s="1">
        <f>'PRIMA ELABORAZIONE'!C3</f>
        <v>0.41107871720116623</v>
      </c>
      <c r="D3" s="1">
        <f>'PRIMA ELABORAZIONE'!D3</f>
        <v>0.39358600583090381</v>
      </c>
      <c r="E3" s="1">
        <f>'PRIMA ELABORAZIONE'!E3</f>
        <v>0.48</v>
      </c>
      <c r="F3" s="1">
        <f>'PRIMA ELABORAZIONE'!F3</f>
        <v>0.30000000000000004</v>
      </c>
      <c r="G3" s="1">
        <f>'PRIMA ELABORAZIONE'!G3</f>
        <v>0.55999999999999994</v>
      </c>
      <c r="H3" s="1">
        <f>'PRIMA ELABORAZIONE'!H3</f>
        <v>0.30000000000000004</v>
      </c>
      <c r="I3" s="14">
        <f>(B3*PESI!$C$2)+C3*PESI!$C$3+D3*PESI!$C$4+E3*PESI!$C$5+F3*PESI!$C$6+G3*PESI!$C$7+H3*PESI!$C$8</f>
        <v>0.37374739671923474</v>
      </c>
      <c r="K3" s="23">
        <f t="shared" ref="K3:K28" si="0">(I3-$N$2)/($N$3-$N$2)</f>
        <v>0.2166847105628478</v>
      </c>
      <c r="M3" s="3" t="s">
        <v>32</v>
      </c>
      <c r="N3" s="1">
        <v>0.73958919518252519</v>
      </c>
      <c r="T3" s="3" t="s">
        <v>32</v>
      </c>
      <c r="U3" s="1">
        <v>0.67868070628505817</v>
      </c>
      <c r="W3" s="14">
        <f>(B3*PESI!$B$2)+C3*PESI!$B$3+D3*PESI!$B$4+E3*PESI!$B$5+F3*PESI!$B$6+G3*PESI!$B$7+H3*PESI!$B$8</f>
        <v>0.39472779187788004</v>
      </c>
      <c r="X3" s="22">
        <f t="shared" ref="X3:X28" si="1">(W3-$U$2)/($U$3-$U$2)</f>
        <v>0.25152778742488818</v>
      </c>
    </row>
    <row r="4" spans="1:24" ht="18" x14ac:dyDescent="0.35">
      <c r="A4" s="9">
        <v>1.2</v>
      </c>
      <c r="B4" s="1">
        <f>'PRIMA ELABORAZIONE'!B4</f>
        <v>0.2917998137510332</v>
      </c>
      <c r="C4" s="1">
        <f>'PRIMA ELABORAZIONE'!C4</f>
        <v>0.39358600583090381</v>
      </c>
      <c r="D4" s="1">
        <f>'PRIMA ELABORAZIONE'!D4</f>
        <v>0.41107871720116623</v>
      </c>
      <c r="E4" s="1">
        <f>'PRIMA ELABORAZIONE'!E4</f>
        <v>0.48</v>
      </c>
      <c r="F4" s="1">
        <f>'PRIMA ELABORAZIONE'!F4</f>
        <v>0.39999999999999991</v>
      </c>
      <c r="G4" s="1">
        <f>'PRIMA ELABORAZIONE'!G4</f>
        <v>0.48</v>
      </c>
      <c r="H4" s="1">
        <f>'PRIMA ELABORAZIONE'!H4</f>
        <v>0.30000000000000004</v>
      </c>
      <c r="I4" s="14">
        <f>(B4*PESI!$C$2)+C4*PESI!$C$3+D4*PESI!$C$4+E4*PESI!$C$5+F4*PESI!$C$6+G4*PESI!$C$7+H4*PESI!$C$8</f>
        <v>0.37613168327254942</v>
      </c>
      <c r="K4" s="23">
        <f t="shared" si="0"/>
        <v>0.22178978089504006</v>
      </c>
      <c r="N4" s="11"/>
      <c r="W4" s="14">
        <f>(B4*PESI!$B$2)+C4*PESI!$B$3+D4*PESI!$B$4+E4*PESI!$B$5+F4*PESI!$B$6+G4*PESI!$B$7+H4*PESI!$B$8</f>
        <v>0.39378064811187186</v>
      </c>
      <c r="X4" s="22">
        <f t="shared" si="1"/>
        <v>0.24903120875214979</v>
      </c>
    </row>
    <row r="5" spans="1:24" ht="18" x14ac:dyDescent="0.35">
      <c r="A5" s="6">
        <v>2</v>
      </c>
      <c r="B5" s="1">
        <f>'PRIMA ELABORAZIONE'!B5</f>
        <v>0.31389965811126919</v>
      </c>
      <c r="C5" s="1">
        <f>'PRIMA ELABORAZIONE'!C5</f>
        <v>0.40524781341107874</v>
      </c>
      <c r="D5" s="1">
        <f>'PRIMA ELABORAZIONE'!D5</f>
        <v>0.39358600583090381</v>
      </c>
      <c r="E5" s="1">
        <f>'PRIMA ELABORAZIONE'!E5</f>
        <v>0.48</v>
      </c>
      <c r="F5" s="1">
        <f>'PRIMA ELABORAZIONE'!F5</f>
        <v>0.30000000000000004</v>
      </c>
      <c r="G5" s="1">
        <f>'PRIMA ELABORAZIONE'!G5</f>
        <v>0.55999999999999994</v>
      </c>
      <c r="H5" s="1">
        <f>'PRIMA ELABORAZIONE'!H5</f>
        <v>0.35000000000000009</v>
      </c>
      <c r="I5" s="14">
        <f>(B5*PESI!$C$2)+C5*PESI!$C$3+D5*PESI!$C$4+E5*PESI!$C$5+F5*PESI!$C$6+G5*PESI!$C$7+H5*PESI!$C$8</f>
        <v>0.378406887316933</v>
      </c>
      <c r="K5" s="23">
        <f t="shared" si="0"/>
        <v>0.22666129126384155</v>
      </c>
      <c r="N5" s="11"/>
      <c r="W5" s="14">
        <f>(B5*PESI!$B$2)+C5*PESI!$B$3+D5*PESI!$B$4+E5*PESI!$B$5+F5*PESI!$B$6+G5*PESI!$B$7+H5*PESI!$B$8</f>
        <v>0.40039049676475019</v>
      </c>
      <c r="X5" s="22">
        <f t="shared" si="1"/>
        <v>0.26645412570419152</v>
      </c>
    </row>
    <row r="6" spans="1:24" ht="18" x14ac:dyDescent="0.35">
      <c r="A6" s="6">
        <v>3</v>
      </c>
      <c r="B6" s="1">
        <f>'PRIMA ELABORAZIONE'!B6</f>
        <v>0.23712533365935159</v>
      </c>
      <c r="C6" s="1">
        <f>'PRIMA ELABORAZIONE'!C6</f>
        <v>0.32944606413994176</v>
      </c>
      <c r="D6" s="1">
        <f>'PRIMA ELABORAZIONE'!D6</f>
        <v>0.42274052478134116</v>
      </c>
      <c r="E6" s="1">
        <f>'PRIMA ELABORAZIONE'!E6</f>
        <v>0.48</v>
      </c>
      <c r="F6" s="1">
        <f>'PRIMA ELABORAZIONE'!F6</f>
        <v>0.35000000000000009</v>
      </c>
      <c r="G6" s="1">
        <f>'PRIMA ELABORAZIONE'!G6</f>
        <v>0.55999999999999994</v>
      </c>
      <c r="H6" s="1">
        <f>'PRIMA ELABORAZIONE'!H6</f>
        <v>0.64999999999999991</v>
      </c>
      <c r="I6" s="14">
        <f>(B6*PESI!$C$2)+C6*PESI!$C$3+D6*PESI!$C$4+E6*PESI!$C$5+F6*PESI!$C$6+G6*PESI!$C$7+H6*PESI!$C$8</f>
        <v>0.39839697967334131</v>
      </c>
      <c r="K6" s="23">
        <f t="shared" si="0"/>
        <v>0.26946270172543646</v>
      </c>
      <c r="N6" s="11"/>
      <c r="W6" s="14">
        <f>(B6*PESI!$B$2)+C6*PESI!$B$3+D6*PESI!$B$4+E6*PESI!$B$5+F6*PESI!$B$6+G6*PESI!$B$7+H6*PESI!$B$8</f>
        <v>0.43275884608294779</v>
      </c>
      <c r="X6" s="22">
        <f t="shared" si="1"/>
        <v>0.35177394037196807</v>
      </c>
    </row>
    <row r="7" spans="1:24" ht="18" x14ac:dyDescent="0.35">
      <c r="A7" s="6">
        <v>4</v>
      </c>
      <c r="B7" s="1">
        <f>'PRIMA ELABORAZIONE'!B7</f>
        <v>0.4771472816768984</v>
      </c>
      <c r="C7" s="1">
        <f>'PRIMA ELABORAZIONE'!C7</f>
        <v>0.48104956268221577</v>
      </c>
      <c r="D7" s="1">
        <f>'PRIMA ELABORAZIONE'!D7</f>
        <v>0.30612244897959184</v>
      </c>
      <c r="E7" s="1">
        <f>'PRIMA ELABORAZIONE'!E7</f>
        <v>0.48</v>
      </c>
      <c r="F7" s="1">
        <f>'PRIMA ELABORAZIONE'!F7</f>
        <v>0.64999999999999991</v>
      </c>
      <c r="G7" s="1">
        <f>'PRIMA ELABORAZIONE'!G7</f>
        <v>0.44000000000000006</v>
      </c>
      <c r="H7" s="1">
        <f>'PRIMA ELABORAZIONE'!H7</f>
        <v>0.44999999999999996</v>
      </c>
      <c r="I7" s="14">
        <f>(B7*PESI!$C$2)+C7*PESI!$C$3+D7*PESI!$C$4+E7*PESI!$C$5+F7*PESI!$C$6+G7*PESI!$C$7+H7*PESI!$C$8</f>
        <v>0.4729272480188359</v>
      </c>
      <c r="K7" s="23">
        <f t="shared" si="0"/>
        <v>0.42904178472280424</v>
      </c>
      <c r="N7" s="11"/>
      <c r="W7" s="14">
        <f>(B7*PESI!$B$2)+C7*PESI!$B$3+D7*PESI!$B$4+E7*PESI!$B$5+F7*PESI!$B$6+G7*PESI!$B$7+H7*PESI!$B$8</f>
        <v>0.469188470476958</v>
      </c>
      <c r="X7" s="22">
        <f t="shared" si="1"/>
        <v>0.44779888038848731</v>
      </c>
    </row>
    <row r="8" spans="1:24" ht="18" x14ac:dyDescent="0.35">
      <c r="A8" s="6">
        <v>5</v>
      </c>
      <c r="B8" s="1">
        <f>'PRIMA ELABORAZIONE'!B8</f>
        <v>0.16448667863302005</v>
      </c>
      <c r="C8" s="1">
        <f>'PRIMA ELABORAZIONE'!C8</f>
        <v>0.16034985422740525</v>
      </c>
      <c r="D8" s="1">
        <f>'PRIMA ELABORAZIONE'!D8</f>
        <v>0.30029154518950441</v>
      </c>
      <c r="E8" s="1">
        <f>'PRIMA ELABORAZIONE'!E8</f>
        <v>0.48</v>
      </c>
      <c r="F8" s="1">
        <f>'PRIMA ELABORAZIONE'!F8</f>
        <v>0.44999999999999996</v>
      </c>
      <c r="G8" s="1">
        <f>'PRIMA ELABORAZIONE'!G8</f>
        <v>0.44000000000000006</v>
      </c>
      <c r="H8" s="1">
        <f>'PRIMA ELABORAZIONE'!H8</f>
        <v>9.9999999999999867E-2</v>
      </c>
      <c r="I8" s="14">
        <f>(B8*PESI!$C$2)+C8*PESI!$C$3+D8*PESI!$C$4+E8*PESI!$C$5+F8*PESI!$C$6+G8*PESI!$C$7+H8*PESI!$C$8</f>
        <v>0.27254635381763304</v>
      </c>
      <c r="K8" s="23">
        <f t="shared" si="0"/>
        <v>0</v>
      </c>
      <c r="N8" s="11"/>
      <c r="W8" s="14">
        <f>(B8*PESI!$B$2)+C8*PESI!$B$3+D8*PESI!$B$4+E8*PESI!$B$5+F8*PESI!$B$6+G8*PESI!$B$7+H8*PESI!$B$8</f>
        <v>0.29930401114998995</v>
      </c>
      <c r="X8" s="22">
        <f t="shared" si="1"/>
        <v>-1.4632198535941799E-16</v>
      </c>
    </row>
    <row r="9" spans="1:24" ht="18" x14ac:dyDescent="0.35">
      <c r="A9" s="6">
        <v>6</v>
      </c>
      <c r="B9" s="1">
        <f>'PRIMA ELABORAZIONE'!B9</f>
        <v>0.1510107896110017</v>
      </c>
      <c r="C9" s="1">
        <f>'PRIMA ELABORAZIONE'!C9</f>
        <v>0.18950437317784258</v>
      </c>
      <c r="D9" s="1">
        <f>'PRIMA ELABORAZIONE'!D9</f>
        <v>0.38192419825072893</v>
      </c>
      <c r="E9" s="1">
        <f>'PRIMA ELABORAZIONE'!E9</f>
        <v>0.48</v>
      </c>
      <c r="F9" s="1">
        <f>'PRIMA ELABORAZIONE'!F9</f>
        <v>9.9999999999999867E-2</v>
      </c>
      <c r="G9" s="1">
        <f>'PRIMA ELABORAZIONE'!G9</f>
        <v>0.64</v>
      </c>
      <c r="H9" s="1">
        <f>'PRIMA ELABORAZIONE'!H9</f>
        <v>0.60000000000000009</v>
      </c>
      <c r="I9" s="14">
        <f>(B9*PESI!$C$2)+C9*PESI!$C$3+D9*PESI!$C$4+E9*PESI!$C$5+F9*PESI!$C$6+G9*PESI!$C$7+H9*PESI!$C$8</f>
        <v>0.31443491314619065</v>
      </c>
      <c r="K9" s="23">
        <f t="shared" si="0"/>
        <v>8.9688901356761913E-2</v>
      </c>
      <c r="N9" s="11"/>
      <c r="W9" s="14">
        <f>(B9*PESI!$B$2)+C9*PESI!$B$3+D9*PESI!$B$4+E9*PESI!$B$5+F9*PESI!$B$6+G9*PESI!$B$7+H9*PESI!$B$8</f>
        <v>0.36320562300565329</v>
      </c>
      <c r="X9" s="22">
        <f t="shared" si="1"/>
        <v>0.16843842195660599</v>
      </c>
    </row>
    <row r="10" spans="1:24" ht="18" x14ac:dyDescent="0.35">
      <c r="A10" s="6">
        <v>7</v>
      </c>
      <c r="B10" s="1">
        <f>'PRIMA ELABORAZIONE'!B10</f>
        <v>0.23336344474555853</v>
      </c>
      <c r="C10" s="1">
        <f>'PRIMA ELABORAZIONE'!C10</f>
        <v>0.22448979591836737</v>
      </c>
      <c r="D10" s="1">
        <f>'PRIMA ELABORAZIONE'!D10</f>
        <v>0.29446064139941697</v>
      </c>
      <c r="E10" s="1">
        <f>'PRIMA ELABORAZIONE'!E10</f>
        <v>0.48</v>
      </c>
      <c r="F10" s="1">
        <f>'PRIMA ELABORAZIONE'!F10</f>
        <v>0.60000000000000009</v>
      </c>
      <c r="G10" s="1">
        <f>'PRIMA ELABORAZIONE'!G10</f>
        <v>0.67999999999999994</v>
      </c>
      <c r="H10" s="1">
        <f>'PRIMA ELABORAZIONE'!H10</f>
        <v>0.25</v>
      </c>
      <c r="I10" s="14">
        <f>(B10*PESI!$C$2)+C10*PESI!$C$3+D10*PESI!$C$4+E10*PESI!$C$5+F10*PESI!$C$6+G10*PESI!$C$7+H10*PESI!$C$8</f>
        <v>0.35060908276073366</v>
      </c>
      <c r="K10" s="23">
        <f t="shared" si="0"/>
        <v>0.16714254460033917</v>
      </c>
      <c r="N10" s="11"/>
      <c r="W10" s="14">
        <f>(B10*PESI!$B$2)+C10*PESI!$B$3+D10*PESI!$B$4+E10*PESI!$B$5+F10*PESI!$B$6+G10*PESI!$B$7+H10*PESI!$B$8</f>
        <v>0.39461626886619183</v>
      </c>
      <c r="X10" s="22">
        <f t="shared" si="1"/>
        <v>0.25123382363344204</v>
      </c>
    </row>
    <row r="11" spans="1:24" ht="18" x14ac:dyDescent="0.35">
      <c r="A11" s="6">
        <v>8</v>
      </c>
      <c r="B11" s="1">
        <f>'PRIMA ELABORAZIONE'!B11</f>
        <v>0.44358664875164155</v>
      </c>
      <c r="C11" s="1">
        <f>'PRIMA ELABORAZIONE'!C11</f>
        <v>0.40524781341107874</v>
      </c>
      <c r="D11" s="1">
        <f>'PRIMA ELABORAZIONE'!D11</f>
        <v>0.27696793002915454</v>
      </c>
      <c r="E11" s="1">
        <f>'PRIMA ELABORAZIONE'!E11</f>
        <v>0.48</v>
      </c>
      <c r="F11" s="1">
        <f>'PRIMA ELABORAZIONE'!F11</f>
        <v>0.25</v>
      </c>
      <c r="G11" s="1">
        <f>'PRIMA ELABORAZIONE'!G11</f>
        <v>0.44000000000000006</v>
      </c>
      <c r="H11" s="1">
        <f>'PRIMA ELABORAZIONE'!H11</f>
        <v>0.39999999999999991</v>
      </c>
      <c r="I11" s="14">
        <f>(B11*PESI!$C$2)+C11*PESI!$C$3+D11*PESI!$C$4+E11*PESI!$C$5+F11*PESI!$C$6+G11*PESI!$C$7+H11*PESI!$C$8</f>
        <v>0.3892795582034595</v>
      </c>
      <c r="K11" s="23">
        <f t="shared" si="0"/>
        <v>0.24994110614067824</v>
      </c>
      <c r="N11" s="11"/>
      <c r="W11" s="14">
        <f>(B11*PESI!$B$2)+C11*PESI!$B$3+D11*PESI!$B$4+E11*PESI!$B$5+F11*PESI!$B$6+G11*PESI!$B$7+H11*PESI!$B$8</f>
        <v>0.38511462745598207</v>
      </c>
      <c r="X11" s="22">
        <f t="shared" si="1"/>
        <v>0.22618842276392653</v>
      </c>
    </row>
    <row r="12" spans="1:24" ht="18" x14ac:dyDescent="0.35">
      <c r="A12" s="9">
        <v>9.1</v>
      </c>
      <c r="B12" s="1">
        <f>'PRIMA ELABORAZIONE'!B12</f>
        <v>0.31140344639597994</v>
      </c>
      <c r="C12" s="1">
        <f>'PRIMA ELABORAZIONE'!C12</f>
        <v>0.2711370262390671</v>
      </c>
      <c r="D12" s="1">
        <f>'PRIMA ELABORAZIONE'!D12</f>
        <v>0.26530612244897966</v>
      </c>
      <c r="E12" s="1">
        <f>'PRIMA ELABORAZIONE'!E12</f>
        <v>0.48</v>
      </c>
      <c r="F12" s="1">
        <f>'PRIMA ELABORAZIONE'!F12</f>
        <v>0.39999999999999991</v>
      </c>
      <c r="G12" s="1">
        <f>'PRIMA ELABORAZIONE'!G12</f>
        <v>0.44000000000000006</v>
      </c>
      <c r="H12" s="1">
        <f>'PRIMA ELABORAZIONE'!H12</f>
        <v>9.9999999999999867E-2</v>
      </c>
      <c r="I12" s="14">
        <f>(B12*PESI!$C$2)+C12*PESI!$C$3+D12*PESI!$C$4+E12*PESI!$C$5+F12*PESI!$C$6+G12*PESI!$C$7+H12*PESI!$C$8</f>
        <v>0.31456223186138565</v>
      </c>
      <c r="K12" s="23">
        <f t="shared" si="0"/>
        <v>8.9961507430378049E-2</v>
      </c>
      <c r="N12" s="11"/>
      <c r="W12" s="14">
        <f>(B12*PESI!$B$2)+C12*PESI!$B$3+D12*PESI!$B$4+E12*PESI!$B$5+F12*PESI!$B$6+G12*PESI!$B$7+H12*PESI!$B$8</f>
        <v>0.32397808501200381</v>
      </c>
      <c r="X12" s="22">
        <f t="shared" si="1"/>
        <v>6.5038454334231541E-2</v>
      </c>
    </row>
    <row r="13" spans="1:24" ht="18" x14ac:dyDescent="0.35">
      <c r="A13" s="9">
        <v>9.1999999999999993</v>
      </c>
      <c r="B13" s="1">
        <f>'PRIMA ELABORAZIONE'!B13</f>
        <v>0.29840650406504066</v>
      </c>
      <c r="C13" s="1">
        <f>'PRIMA ELABORAZIONE'!C13</f>
        <v>0.26530612244897966</v>
      </c>
      <c r="D13" s="1">
        <f>'PRIMA ELABORAZIONE'!D13</f>
        <v>0.2711370262390671</v>
      </c>
      <c r="E13" s="1">
        <f>'PRIMA ELABORAZIONE'!E13</f>
        <v>0.31999999999999995</v>
      </c>
      <c r="F13" s="1">
        <f>'PRIMA ELABORAZIONE'!F13</f>
        <v>0.30000000000000004</v>
      </c>
      <c r="G13" s="1">
        <f>'PRIMA ELABORAZIONE'!G13</f>
        <v>0.55999999999999994</v>
      </c>
      <c r="H13" s="1">
        <f>'PRIMA ELABORAZIONE'!H13</f>
        <v>0.25</v>
      </c>
      <c r="I13" s="14">
        <f>(B13*PESI!$C$2)+C13*PESI!$C$3+D13*PESI!$C$4+E13*PESI!$C$5+F13*PESI!$C$6+G13*PESI!$C$7+H13*PESI!$C$8</f>
        <v>0.29988248121548272</v>
      </c>
      <c r="K13" s="23">
        <f t="shared" si="0"/>
        <v>5.8530235294822687E-2</v>
      </c>
      <c r="N13" s="11"/>
      <c r="W13" s="14">
        <f>(B13*PESI!$B$2)+C13*PESI!$B$3+D13*PESI!$B$4+E13*PESI!$B$5+F13*PESI!$B$6+G13*PESI!$B$7+H13*PESI!$B$8</f>
        <v>0.32354995039329815</v>
      </c>
      <c r="X13" s="22">
        <f t="shared" si="1"/>
        <v>6.3909933198917107E-2</v>
      </c>
    </row>
    <row r="14" spans="1:24" ht="18" x14ac:dyDescent="0.35">
      <c r="A14" s="6">
        <v>11</v>
      </c>
      <c r="B14" s="1">
        <f>'PRIMA ELABORAZIONE'!B14</f>
        <v>0.21824354507281332</v>
      </c>
      <c r="C14" s="1">
        <f>'PRIMA ELABORAZIONE'!C14</f>
        <v>0.20116618075801748</v>
      </c>
      <c r="D14" s="1">
        <f>'PRIMA ELABORAZIONE'!D14</f>
        <v>0.28279883381924203</v>
      </c>
      <c r="E14" s="1">
        <f>'PRIMA ELABORAZIONE'!E14</f>
        <v>0.52</v>
      </c>
      <c r="F14" s="1">
        <f>'PRIMA ELABORAZIONE'!F14</f>
        <v>0.44999999999999996</v>
      </c>
      <c r="G14" s="1">
        <f>'PRIMA ELABORAZIONE'!G14</f>
        <v>0.44000000000000006</v>
      </c>
      <c r="H14" s="1">
        <f>'PRIMA ELABORAZIONE'!H14</f>
        <v>9.9999999999999867E-2</v>
      </c>
      <c r="I14" s="14">
        <f>(B14*PESI!$C$2)+C14*PESI!$C$3+D14*PESI!$C$4+E14*PESI!$C$5+F14*PESI!$C$6+G14*PESI!$C$7+H14*PESI!$C$8</f>
        <v>0.29577565789113819</v>
      </c>
      <c r="K14" s="23">
        <f t="shared" si="0"/>
        <v>4.9736987736755646E-2</v>
      </c>
      <c r="N14" s="11"/>
      <c r="W14" s="14">
        <f>(B14*PESI!$B$2)+C14*PESI!$B$3+D14*PESI!$B$4+E14*PESI!$B$5+F14*PESI!$B$6+G14*PESI!$B$7+H14*PESI!$B$8</f>
        <v>0.31602979423572469</v>
      </c>
      <c r="X14" s="22">
        <f t="shared" si="1"/>
        <v>4.4087534369447415E-2</v>
      </c>
    </row>
    <row r="15" spans="1:24" ht="18" x14ac:dyDescent="0.35">
      <c r="A15" s="6">
        <v>12</v>
      </c>
      <c r="B15" s="1">
        <f>'PRIMA ELABORAZIONE'!B15</f>
        <v>0.17494565055540662</v>
      </c>
      <c r="C15" s="1">
        <f>'PRIMA ELABORAZIONE'!C15</f>
        <v>0.16034985422740525</v>
      </c>
      <c r="D15" s="1">
        <f>'PRIMA ELABORAZIONE'!D15</f>
        <v>0.28279883381924203</v>
      </c>
      <c r="E15" s="1">
        <f>'PRIMA ELABORAZIONE'!E15</f>
        <v>0.52</v>
      </c>
      <c r="F15" s="1">
        <f>'PRIMA ELABORAZIONE'!F15</f>
        <v>9.9999999999999867E-2</v>
      </c>
      <c r="G15" s="1">
        <f>'PRIMA ELABORAZIONE'!G15</f>
        <v>0.44000000000000006</v>
      </c>
      <c r="H15" s="1">
        <f>'PRIMA ELABORAZIONE'!H15</f>
        <v>0.44999999999999996</v>
      </c>
      <c r="I15" s="14">
        <f>(B15*PESI!$C$2)+C15*PESI!$C$3+D15*PESI!$C$4+E15*PESI!$C$5+F15*PESI!$C$6+G15*PESI!$C$7+H15*PESI!$C$8</f>
        <v>0.27882873528219471</v>
      </c>
      <c r="K15" s="23">
        <f t="shared" si="0"/>
        <v>1.3451402972373917E-2</v>
      </c>
      <c r="N15" s="11"/>
      <c r="W15" s="14">
        <f>(B15*PESI!$B$2)+C15*PESI!$B$3+D15*PESI!$B$4+E15*PESI!$B$5+F15*PESI!$B$6+G15*PESI!$B$7+H15*PESI!$B$8</f>
        <v>0.30401347694315051</v>
      </c>
      <c r="X15" s="22">
        <f t="shared" si="1"/>
        <v>1.2413692916703307E-2</v>
      </c>
    </row>
    <row r="16" spans="1:24" ht="18" x14ac:dyDescent="0.35">
      <c r="A16" s="10">
        <v>13</v>
      </c>
      <c r="B16" s="1">
        <f>'PRIMA ELABORAZIONE'!B16</f>
        <v>0.30483933410762676</v>
      </c>
      <c r="C16" s="1">
        <f>'PRIMA ELABORAZIONE'!C16</f>
        <v>0.19533527696793004</v>
      </c>
      <c r="D16" s="1">
        <f>'PRIMA ELABORAZIONE'!D16</f>
        <v>0.19533527696793004</v>
      </c>
      <c r="E16" s="1">
        <f>'PRIMA ELABORAZIONE'!E16</f>
        <v>0.52</v>
      </c>
      <c r="F16" s="1">
        <f>'PRIMA ELABORAZIONE'!F16</f>
        <v>0.5</v>
      </c>
      <c r="G16" s="1">
        <f>'PRIMA ELABORAZIONE'!G16</f>
        <v>0.64</v>
      </c>
      <c r="H16" s="1">
        <f>'PRIMA ELABORAZIONE'!H16</f>
        <v>9.9999999999999867E-2</v>
      </c>
      <c r="I16" s="14">
        <f>(B16*PESI!$C$2)+C16*PESI!$C$3+D16*PESI!$C$4+E16*PESI!$C$5+F16*PESI!$C$6+G16*PESI!$C$7+H16*PESI!$C$8</f>
        <v>0.32155482866782015</v>
      </c>
      <c r="K16" s="23">
        <f t="shared" si="0"/>
        <v>0.10493357463089274</v>
      </c>
      <c r="N16" s="11"/>
      <c r="W16" s="14">
        <f>(B16*PESI!$B$2)+C16*PESI!$B$3+D16*PESI!$B$4+E16*PESI!$B$5+F16*PESI!$B$6+G16*PESI!$B$7+H16*PESI!$B$8</f>
        <v>0.35078712686335528</v>
      </c>
      <c r="X16" s="22">
        <f t="shared" si="1"/>
        <v>0.13570447624632273</v>
      </c>
    </row>
    <row r="17" spans="1:24" ht="18" x14ac:dyDescent="0.35">
      <c r="A17" s="6">
        <v>16</v>
      </c>
      <c r="B17" s="1">
        <f>'PRIMA ELABORAZIONE'!B17</f>
        <v>0.27267518389469608</v>
      </c>
      <c r="C17" s="1">
        <f>'PRIMA ELABORAZIONE'!C17</f>
        <v>0.24198250728862977</v>
      </c>
      <c r="D17" s="1">
        <f>'PRIMA ELABORAZIONE'!D17</f>
        <v>0.2711370262390671</v>
      </c>
      <c r="E17" s="1">
        <f>'PRIMA ELABORAZIONE'!E17</f>
        <v>0.31999999999999995</v>
      </c>
      <c r="F17" s="1">
        <f>'PRIMA ELABORAZIONE'!F17</f>
        <v>0.25</v>
      </c>
      <c r="G17" s="1">
        <f>'PRIMA ELABORAZIONE'!G17</f>
        <v>0.55999999999999994</v>
      </c>
      <c r="H17" s="1">
        <f>'PRIMA ELABORAZIONE'!H17</f>
        <v>0.35000000000000009</v>
      </c>
      <c r="I17" s="14">
        <f>(B17*PESI!$C$2)+C17*PESI!$C$3+D17*PESI!$C$4+E17*PESI!$C$5+F17*PESI!$C$6+G17*PESI!$C$7+H17*PESI!$C$8</f>
        <v>0.29661777556551072</v>
      </c>
      <c r="K17" s="23">
        <f t="shared" si="0"/>
        <v>5.1540072164538576E-2</v>
      </c>
      <c r="N17" s="11"/>
      <c r="W17" s="14">
        <f>(B17*PESI!$B$2)+C17*PESI!$B$3+D17*PESI!$B$4+E17*PESI!$B$5+F17*PESI!$B$6+G17*PESI!$B$7+H17*PESI!$B$8</f>
        <v>0.32368495963177041</v>
      </c>
      <c r="X17" s="22">
        <f t="shared" si="1"/>
        <v>6.4265804395549769E-2</v>
      </c>
    </row>
    <row r="18" spans="1:24" ht="18" x14ac:dyDescent="0.35">
      <c r="A18" s="6">
        <v>17</v>
      </c>
      <c r="B18" s="1">
        <f>'PRIMA ELABORAZIONE'!B18</f>
        <v>0.39489895470383274</v>
      </c>
      <c r="C18" s="1">
        <f>'PRIMA ELABORAZIONE'!C18</f>
        <v>0.35276967930029163</v>
      </c>
      <c r="D18" s="1">
        <f>'PRIMA ELABORAZIONE'!D18</f>
        <v>0.2711370262390671</v>
      </c>
      <c r="E18" s="1">
        <f>'PRIMA ELABORAZIONE'!E18</f>
        <v>0.48</v>
      </c>
      <c r="F18" s="1">
        <f>'PRIMA ELABORAZIONE'!F18</f>
        <v>0.39999999999999991</v>
      </c>
      <c r="G18" s="1">
        <f>'PRIMA ELABORAZIONE'!G18</f>
        <v>0.52</v>
      </c>
      <c r="H18" s="1">
        <f>'PRIMA ELABORAZIONE'!H18</f>
        <v>0.39999999999999991</v>
      </c>
      <c r="I18" s="14">
        <f>(B18*PESI!$C$2)+C18*PESI!$C$3+D18*PESI!$C$4+E18*PESI!$C$5+F18*PESI!$C$6+G18*PESI!$C$7+H18*PESI!$C$8</f>
        <v>0.39245846073621093</v>
      </c>
      <c r="K18" s="23">
        <f t="shared" si="0"/>
        <v>0.25674755353951079</v>
      </c>
      <c r="N18" s="11"/>
      <c r="W18" s="14">
        <f>(B18*PESI!$B$2)+C18*PESI!$B$3+D18*PESI!$B$4+E18*PESI!$B$5+F18*PESI!$B$6+G18*PESI!$B$7+H18*PESI!$B$8</f>
        <v>0.40268652289188439</v>
      </c>
      <c r="X18" s="22">
        <f t="shared" si="1"/>
        <v>0.27250622683896669</v>
      </c>
    </row>
    <row r="19" spans="1:24" ht="18" x14ac:dyDescent="0.35">
      <c r="A19" s="6">
        <v>19</v>
      </c>
      <c r="B19" s="1">
        <f>'PRIMA ELABORAZIONE'!B19</f>
        <v>0.14401858304297327</v>
      </c>
      <c r="C19" s="1">
        <f>'PRIMA ELABORAZIONE'!C19</f>
        <v>0.16618075801749274</v>
      </c>
      <c r="D19" s="1">
        <f>'PRIMA ELABORAZIONE'!D19</f>
        <v>0.35276967930029163</v>
      </c>
      <c r="E19" s="1">
        <f>'PRIMA ELABORAZIONE'!E19</f>
        <v>0.55999999999999994</v>
      </c>
      <c r="F19" s="1">
        <f>'PRIMA ELABORAZIONE'!F19</f>
        <v>0.35000000000000009</v>
      </c>
      <c r="G19" s="1">
        <f>'PRIMA ELABORAZIONE'!G19</f>
        <v>0.55999999999999994</v>
      </c>
      <c r="H19" s="1">
        <f>'PRIMA ELABORAZIONE'!H19</f>
        <v>0.44999999999999996</v>
      </c>
      <c r="I19" s="14">
        <f>(B19*PESI!$C$2)+C19*PESI!$C$3+D19*PESI!$C$4+E19*PESI!$C$5+F19*PESI!$C$6+G19*PESI!$C$7+H19*PESI!$C$8</f>
        <v>0.32663438337007272</v>
      </c>
      <c r="K19" s="23">
        <f t="shared" si="0"/>
        <v>0.1158095676927027</v>
      </c>
      <c r="N19" s="11"/>
      <c r="W19" s="14">
        <f>(B19*PESI!$B$2)+C19*PESI!$B$3+D19*PESI!$B$4+E19*PESI!$B$5+F19*PESI!$B$6+G19*PESI!$B$7+H19*PESI!$B$8</f>
        <v>0.36899557433725105</v>
      </c>
      <c r="X19" s="22">
        <f t="shared" si="1"/>
        <v>0.18370016946467682</v>
      </c>
    </row>
    <row r="20" spans="1:24" ht="18" x14ac:dyDescent="0.35">
      <c r="A20" s="6">
        <v>20</v>
      </c>
      <c r="B20" s="1">
        <f>'PRIMA ELABORAZIONE'!B20</f>
        <v>0.32664553764181697</v>
      </c>
      <c r="C20" s="1">
        <f>'PRIMA ELABORAZIONE'!C20</f>
        <v>0.34693877551020413</v>
      </c>
      <c r="D20" s="1">
        <f>'PRIMA ELABORAZIONE'!D20</f>
        <v>0.32361516034985427</v>
      </c>
      <c r="E20" s="1">
        <f>'PRIMA ELABORAZIONE'!E20</f>
        <v>0.55999999999999994</v>
      </c>
      <c r="F20" s="1">
        <f>'PRIMA ELABORAZIONE'!F20</f>
        <v>0.64999999999999991</v>
      </c>
      <c r="G20" s="1">
        <f>'PRIMA ELABORAZIONE'!G20</f>
        <v>0.55999999999999994</v>
      </c>
      <c r="H20" s="1">
        <f>'PRIMA ELABORAZIONE'!H20</f>
        <v>0.35000000000000009</v>
      </c>
      <c r="I20" s="14">
        <f>(B20*PESI!$C$2)+C20*PESI!$C$3+D20*PESI!$C$4+E20*PESI!$C$5+F20*PESI!$C$6+G20*PESI!$C$7+H20*PESI!$C$8</f>
        <v>0.42218422211696544</v>
      </c>
      <c r="K20" s="23">
        <f t="shared" si="0"/>
        <v>0.32039430871486801</v>
      </c>
      <c r="N20" s="11"/>
      <c r="W20" s="14">
        <f>(B20*PESI!$B$2)+C20*PESI!$B$3+D20*PESI!$B$4+E20*PESI!$B$5+F20*PESI!$B$6+G20*PESI!$B$7+H20*PESI!$B$8</f>
        <v>0.44531421050026782</v>
      </c>
      <c r="X20" s="22">
        <f t="shared" si="1"/>
        <v>0.38486865751807531</v>
      </c>
    </row>
    <row r="21" spans="1:24" ht="18" x14ac:dyDescent="0.35">
      <c r="A21" s="6">
        <v>23</v>
      </c>
      <c r="B21" s="1">
        <f>'PRIMA ELABORAZIONE'!B21</f>
        <v>0.19315825697939518</v>
      </c>
      <c r="C21" s="1">
        <f>'PRIMA ELABORAZIONE'!C21</f>
        <v>0.25364431486880473</v>
      </c>
      <c r="D21" s="1">
        <f>'PRIMA ELABORAZIONE'!D21</f>
        <v>0.3994169096209913</v>
      </c>
      <c r="E21" s="1">
        <f>'PRIMA ELABORAZIONE'!E21</f>
        <v>0.31999999999999995</v>
      </c>
      <c r="F21" s="1">
        <f>'PRIMA ELABORAZIONE'!F21</f>
        <v>0.35000000000000009</v>
      </c>
      <c r="G21" s="1">
        <f>'PRIMA ELABORAZIONE'!G21</f>
        <v>0.6</v>
      </c>
      <c r="H21" s="1">
        <f>'PRIMA ELABORAZIONE'!H21</f>
        <v>0.5</v>
      </c>
      <c r="I21" s="14">
        <f>(B21*PESI!$C$2)+C21*PESI!$C$3+D21*PESI!$C$4+E21*PESI!$C$5+F21*PESI!$C$6+G21*PESI!$C$7+H21*PESI!$C$8</f>
        <v>0.33092513275796831</v>
      </c>
      <c r="K21" s="23">
        <f t="shared" si="0"/>
        <v>0.12499662508417507</v>
      </c>
      <c r="W21" s="14">
        <f>(B21*PESI!$B$2)+C21*PESI!$B$3+D21*PESI!$B$4+E21*PESI!$B$5+F21*PESI!$B$6+G21*PESI!$B$7+H21*PESI!$B$8</f>
        <v>0.37374564020988443</v>
      </c>
      <c r="X21" s="22">
        <f t="shared" si="1"/>
        <v>0.19622088023459439</v>
      </c>
    </row>
    <row r="22" spans="1:24" ht="18" x14ac:dyDescent="0.35">
      <c r="A22" s="6">
        <v>24</v>
      </c>
      <c r="B22" s="1">
        <f>'PRIMA ELABORAZIONE'!B22</f>
        <v>0.31127216415021292</v>
      </c>
      <c r="C22" s="1">
        <f>'PRIMA ELABORAZIONE'!C22</f>
        <v>0.27696793002915454</v>
      </c>
      <c r="D22" s="1">
        <f>'PRIMA ELABORAZIONE'!D22</f>
        <v>0.2711370262390671</v>
      </c>
      <c r="E22" s="1">
        <f>'PRIMA ELABORAZIONE'!E22</f>
        <v>0.48</v>
      </c>
      <c r="F22" s="1">
        <f>'PRIMA ELABORAZIONE'!F22</f>
        <v>0.44999999999999996</v>
      </c>
      <c r="G22" s="1">
        <f>'PRIMA ELABORAZIONE'!G22</f>
        <v>0.52</v>
      </c>
      <c r="H22" s="1">
        <f>'PRIMA ELABORAZIONE'!H22</f>
        <v>0.39999999999999991</v>
      </c>
      <c r="I22" s="14">
        <f>(B22*PESI!$C$2)+C22*PESI!$C$3+D22*PESI!$C$4+E22*PESI!$C$5+F22*PESI!$C$6+G22*PESI!$C$7+H22*PESI!$C$8</f>
        <v>0.36684816737380205</v>
      </c>
      <c r="K22" s="23">
        <f t="shared" si="0"/>
        <v>0.2019125553462722</v>
      </c>
      <c r="W22" s="14">
        <f>(B22*PESI!$B$2)+C22*PESI!$B$3+D22*PESI!$B$4+E22*PESI!$B$5+F22*PESI!$B$6+G22*PESI!$B$7+H22*PESI!$B$8</f>
        <v>0.3870538743454906</v>
      </c>
      <c r="X22" s="22">
        <f t="shared" si="1"/>
        <v>0.2313000885946864</v>
      </c>
    </row>
    <row r="23" spans="1:24" ht="18" x14ac:dyDescent="0.35">
      <c r="A23" s="6">
        <v>25</v>
      </c>
      <c r="B23" s="1">
        <f>'PRIMA ELABORAZIONE'!B23</f>
        <v>0.31288037166085941</v>
      </c>
      <c r="C23" s="1">
        <f>'PRIMA ELABORAZIONE'!C23</f>
        <v>0.21865889212827988</v>
      </c>
      <c r="D23" s="1">
        <f>'PRIMA ELABORAZIONE'!D23</f>
        <v>0.21282798833819244</v>
      </c>
      <c r="E23" s="1">
        <f>'PRIMA ELABORAZIONE'!E23</f>
        <v>0.6</v>
      </c>
      <c r="F23" s="1">
        <f>'PRIMA ELABORAZIONE'!F23</f>
        <v>0.39999999999999991</v>
      </c>
      <c r="G23" s="1">
        <f>'PRIMA ELABORAZIONE'!G23</f>
        <v>0.76</v>
      </c>
      <c r="H23" s="1">
        <f>'PRIMA ELABORAZIONE'!H23</f>
        <v>0.44999999999999996</v>
      </c>
      <c r="I23" s="14">
        <f>(B23*PESI!$C$2)+C23*PESI!$C$3+D23*PESI!$C$4+E23*PESI!$C$5+F23*PESI!$C$6+G23*PESI!$C$7+H23*PESI!$C$8</f>
        <v>0.38072932517954911</v>
      </c>
      <c r="K23" s="23">
        <f t="shared" si="0"/>
        <v>0.23163393543461822</v>
      </c>
      <c r="W23" s="14">
        <f>(B23*PESI!$B$2)+C23*PESI!$B$3+D23*PESI!$B$4+E23*PESI!$B$5+F23*PESI!$B$6+G23*PESI!$B$7+H23*PESI!$B$8</f>
        <v>0.42205246458961876</v>
      </c>
      <c r="X23" s="22">
        <f t="shared" si="1"/>
        <v>0.32355296203929196</v>
      </c>
    </row>
    <row r="24" spans="1:24" ht="18" x14ac:dyDescent="0.35">
      <c r="A24" s="10">
        <v>27</v>
      </c>
      <c r="B24" s="1">
        <f>'PRIMA ELABORAZIONE'!B24</f>
        <v>0.11069536435390095</v>
      </c>
      <c r="C24" s="1">
        <f>'PRIMA ELABORAZIONE'!C24</f>
        <v>0.23615160349854233</v>
      </c>
      <c r="D24" s="1">
        <f>'PRIMA ELABORAZIONE'!D24</f>
        <v>0.62682215743440239</v>
      </c>
      <c r="E24" s="1">
        <f>'PRIMA ELABORAZIONE'!E24</f>
        <v>0.31999999999999995</v>
      </c>
      <c r="F24" s="1">
        <f>'PRIMA ELABORAZIONE'!F24</f>
        <v>0.5</v>
      </c>
      <c r="G24" s="1">
        <f>'PRIMA ELABORAZIONE'!G24</f>
        <v>0.6</v>
      </c>
      <c r="H24" s="1">
        <f>'PRIMA ELABORAZIONE'!H24</f>
        <v>0.5</v>
      </c>
      <c r="I24" s="14">
        <f>(B24*PESI!$C$2)+C24*PESI!$C$3+D24*PESI!$C$4+E24*PESI!$C$5+F24*PESI!$C$6+G24*PESI!$C$7+H24*PESI!$C$8</f>
        <v>0.35800620260451022</v>
      </c>
      <c r="K24" s="23">
        <f t="shared" si="0"/>
        <v>0.18298074869776013</v>
      </c>
      <c r="W24" s="14">
        <f>(B24*PESI!$B$2)+C24*PESI!$B$3+D24*PESI!$B$4+E24*PESI!$B$5+F24*PESI!$B$6+G24*PESI!$B$7+H24*PESI!$B$8</f>
        <v>0.41338130361240644</v>
      </c>
      <c r="X24" s="22">
        <f t="shared" si="1"/>
        <v>0.30069662666496133</v>
      </c>
    </row>
    <row r="25" spans="1:24" ht="18" x14ac:dyDescent="0.35">
      <c r="A25" s="6">
        <v>28</v>
      </c>
      <c r="B25" s="1">
        <f>'PRIMA ELABORAZIONE'!B25</f>
        <v>0.16331707317073166</v>
      </c>
      <c r="C25" s="1">
        <f>'PRIMA ELABORAZIONE'!C25</f>
        <v>0.14285714285714285</v>
      </c>
      <c r="D25" s="1">
        <f>'PRIMA ELABORAZIONE'!D25</f>
        <v>0.2711370262390671</v>
      </c>
      <c r="E25" s="1">
        <f>'PRIMA ELABORAZIONE'!E25</f>
        <v>0.48</v>
      </c>
      <c r="F25" s="1">
        <f>'PRIMA ELABORAZIONE'!F25</f>
        <v>0.44999999999999996</v>
      </c>
      <c r="G25" s="1">
        <f>'PRIMA ELABORAZIONE'!G25</f>
        <v>0.52</v>
      </c>
      <c r="H25" s="1">
        <f>'PRIMA ELABORAZIONE'!H25</f>
        <v>0.44999999999999996</v>
      </c>
      <c r="I25" s="14">
        <f>(B25*PESI!$C$2)+C25*PESI!$C$3+D25*PESI!$C$4+E25*PESI!$C$5+F25*PESI!$C$6+G25*PESI!$C$7+H25*PESI!$C$8</f>
        <v>0.31640944321979664</v>
      </c>
      <c r="K25" s="23">
        <f t="shared" si="0"/>
        <v>9.3916629305306407E-2</v>
      </c>
      <c r="W25" s="14">
        <f>(B25*PESI!$B$2)+C25*PESI!$B$3+D25*PESI!$B$4+E25*PESI!$B$5+F25*PESI!$B$6+G25*PESI!$B$7+H25*PESI!$B$8</f>
        <v>0.35390160603813448</v>
      </c>
      <c r="X25" s="22">
        <f t="shared" si="1"/>
        <v>0.14391393986050272</v>
      </c>
    </row>
    <row r="26" spans="1:24" ht="18" x14ac:dyDescent="0.35">
      <c r="A26" s="6">
        <v>29</v>
      </c>
      <c r="B26" s="1">
        <f>'PRIMA ELABORAZIONE'!B26</f>
        <v>0.43247485082560577</v>
      </c>
      <c r="C26" s="1">
        <f>'PRIMA ELABORAZIONE'!C26</f>
        <v>0.49271137026239076</v>
      </c>
      <c r="D26" s="1">
        <f>'PRIMA ELABORAZIONE'!D26</f>
        <v>0.34693877551020413</v>
      </c>
      <c r="E26" s="1">
        <f>'PRIMA ELABORAZIONE'!E26</f>
        <v>0.6</v>
      </c>
      <c r="F26" s="1">
        <f>'PRIMA ELABORAZIONE'!F26</f>
        <v>0.39999999999999991</v>
      </c>
      <c r="G26" s="1">
        <f>'PRIMA ELABORAZIONE'!G26</f>
        <v>0.52</v>
      </c>
      <c r="H26" s="1">
        <f>'PRIMA ELABORAZIONE'!H26</f>
        <v>0.30000000000000004</v>
      </c>
      <c r="I26" s="14">
        <f>(B26*PESI!$C$2)+C26*PESI!$C$3+D26*PESI!$C$4+E26*PESI!$C$5+F26*PESI!$C$6+G26*PESI!$C$7+H26*PESI!$C$8</f>
        <v>0.43761725498045401</v>
      </c>
      <c r="K26" s="23">
        <f t="shared" si="0"/>
        <v>0.35343845690989628</v>
      </c>
      <c r="W26" s="14">
        <f>(B26*PESI!$B$2)+C26*PESI!$B$3+D26*PESI!$B$4+E26*PESI!$B$5+F26*PESI!$B$6+G26*PESI!$B$7+H26*PESI!$B$8</f>
        <v>0.44173214237117148</v>
      </c>
      <c r="X26" s="22">
        <f t="shared" si="1"/>
        <v>0.37542667498453819</v>
      </c>
    </row>
    <row r="27" spans="1:24" ht="18" x14ac:dyDescent="0.35">
      <c r="A27" s="9">
        <v>31.1</v>
      </c>
      <c r="B27" s="1">
        <f>'PRIMA ELABORAZIONE'!B27</f>
        <v>0.18937828206120888</v>
      </c>
      <c r="C27" s="1">
        <f>'PRIMA ELABORAZIONE'!C27</f>
        <v>0.12536443148688048</v>
      </c>
      <c r="D27" s="1">
        <f>'PRIMA ELABORAZIONE'!D27</f>
        <v>0.20699708454810498</v>
      </c>
      <c r="E27" s="1">
        <f>'PRIMA ELABORAZIONE'!E27</f>
        <v>0.6</v>
      </c>
      <c r="F27" s="1">
        <f>'PRIMA ELABORAZIONE'!F27</f>
        <v>0.44999999999999996</v>
      </c>
      <c r="G27" s="1">
        <f>'PRIMA ELABORAZIONE'!G27</f>
        <v>0.76</v>
      </c>
      <c r="H27" s="1">
        <f>'PRIMA ELABORAZIONE'!H27</f>
        <v>0.44999999999999996</v>
      </c>
      <c r="I27" s="14">
        <f>(B27*PESI!$C$2)+C27*PESI!$C$3+D27*PESI!$C$4+E27*PESI!$C$5+F27*PESI!$C$6+G27*PESI!$C$7+H27*PESI!$C$8</f>
        <v>0.34174884651141496</v>
      </c>
      <c r="K27" s="23">
        <f t="shared" si="0"/>
        <v>0.14817161631584727</v>
      </c>
      <c r="W27" s="14">
        <f>(B27*PESI!$B$2)+C27*PESI!$B$3+D27*PESI!$B$4+E27*PESI!$B$5+F27*PESI!$B$6+G27*PESI!$B$7+H27*PESI!$B$8</f>
        <v>0.39739139972802773</v>
      </c>
      <c r="X27" s="22">
        <f t="shared" si="1"/>
        <v>0.25854879816251236</v>
      </c>
    </row>
    <row r="28" spans="1:24" ht="18" x14ac:dyDescent="0.35">
      <c r="A28" s="9">
        <v>31.2</v>
      </c>
      <c r="B28" s="1">
        <f>'PRIMA ELABORAZIONE'!B28</f>
        <v>0.48495857530003866</v>
      </c>
      <c r="C28" s="1">
        <f>'PRIMA ELABORAZIONE'!C28</f>
        <v>0.20699708454810498</v>
      </c>
      <c r="D28" s="1">
        <f>'PRIMA ELABORAZIONE'!D28</f>
        <v>0.12536443148688048</v>
      </c>
      <c r="E28" s="1">
        <f>'PRIMA ELABORAZIONE'!E28</f>
        <v>0.6</v>
      </c>
      <c r="F28" s="1">
        <f>'PRIMA ELABORAZIONE'!F28</f>
        <v>0.44999999999999996</v>
      </c>
      <c r="G28" s="1">
        <f>'PRIMA ELABORAZIONE'!G28</f>
        <v>0.6</v>
      </c>
      <c r="H28" s="1">
        <f>'PRIMA ELABORAZIONE'!H28</f>
        <v>0.64999999999999991</v>
      </c>
      <c r="I28" s="14">
        <f>(B28*PESI!$C$2)+C28*PESI!$C$3+D28*PESI!$C$4+E28*PESI!$C$5+F28*PESI!$C$6+G28*PESI!$C$7+H28*PESI!$C$8</f>
        <v>0.43567113070547614</v>
      </c>
      <c r="K28" s="23">
        <f t="shared" si="0"/>
        <v>0.34927154950309292</v>
      </c>
      <c r="W28" s="14">
        <f>(B28*PESI!$B$2)+C28*PESI!$B$3+D28*PESI!$B$4+E28*PESI!$B$5+F28*PESI!$B$6+G28*PESI!$B$7+H28*PESI!$B$8</f>
        <v>0.44533144161928906</v>
      </c>
      <c r="X28" s="22">
        <f t="shared" si="1"/>
        <v>0.38491407706872827</v>
      </c>
    </row>
    <row r="30" spans="1:24" x14ac:dyDescent="0.3">
      <c r="B30" s="11"/>
      <c r="L30" s="11"/>
    </row>
    <row r="31" spans="1:24" x14ac:dyDescent="0.3">
      <c r="B31" s="11"/>
    </row>
  </sheetData>
  <mergeCells count="2">
    <mergeCell ref="B1:I1"/>
    <mergeCell ref="W1:X1"/>
  </mergeCells>
  <conditionalFormatting sqref="B3:I28">
    <cfRule type="cellIs" dxfId="5" priority="4" operator="between">
      <formula>0.370001</formula>
      <formula>0.5</formula>
    </cfRule>
    <cfRule type="cellIs" dxfId="4" priority="5" operator="greaterThan">
      <formula>0.5</formula>
    </cfRule>
    <cfRule type="cellIs" dxfId="3" priority="6" operator="lessThanOrEqual">
      <formula>0.37</formula>
    </cfRule>
  </conditionalFormatting>
  <conditionalFormatting sqref="K3:K28">
    <cfRule type="cellIs" dxfId="2" priority="1" operator="between">
      <formula>0.50001</formula>
      <formula>0.7</formula>
    </cfRule>
    <cfRule type="cellIs" dxfId="1" priority="2" operator="greaterThanOrEqual">
      <formula>0.7</formula>
    </cfRule>
    <cfRule type="cellIs" dxfId="0" priority="3" operator="lessThanOrEqual">
      <formula>0.5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D64"/>
  <sheetViews>
    <sheetView workbookViewId="0">
      <selection activeCell="F4" sqref="F4"/>
    </sheetView>
  </sheetViews>
  <sheetFormatPr defaultRowHeight="14.4" x14ac:dyDescent="0.3"/>
  <cols>
    <col min="2" max="2" width="21.44140625" bestFit="1" customWidth="1"/>
    <col min="3" max="3" width="70.6640625" customWidth="1"/>
    <col min="4" max="4" width="29.44140625" customWidth="1"/>
  </cols>
  <sheetData>
    <row r="2" spans="2:4" ht="14.4" customHeight="1" x14ac:dyDescent="0.3">
      <c r="B2" s="28" t="s">
        <v>24</v>
      </c>
      <c r="C2" s="28"/>
    </row>
    <row r="3" spans="2:4" ht="14.4" customHeight="1" x14ac:dyDescent="0.3">
      <c r="B3" s="28"/>
      <c r="C3" s="28"/>
      <c r="D3" s="16"/>
    </row>
    <row r="4" spans="2:4" ht="72" x14ac:dyDescent="0.3">
      <c r="B4" s="5" t="s">
        <v>37</v>
      </c>
      <c r="C4" s="17" t="s">
        <v>38</v>
      </c>
    </row>
    <row r="5" spans="2:4" x14ac:dyDescent="0.3">
      <c r="C5" s="17"/>
      <c r="D5" s="16"/>
    </row>
    <row r="6" spans="2:4" x14ac:dyDescent="0.3">
      <c r="B6" s="5" t="s">
        <v>36</v>
      </c>
      <c r="C6" s="18" t="s">
        <v>25</v>
      </c>
      <c r="D6" s="16"/>
    </row>
    <row r="7" spans="2:4" x14ac:dyDescent="0.3">
      <c r="C7" s="18"/>
      <c r="D7" s="16"/>
    </row>
    <row r="8" spans="2:4" ht="28.8" x14ac:dyDescent="0.3">
      <c r="B8" s="5" t="s">
        <v>26</v>
      </c>
      <c r="C8" s="17" t="s">
        <v>39</v>
      </c>
      <c r="D8" s="16"/>
    </row>
    <row r="9" spans="2:4" x14ac:dyDescent="0.3">
      <c r="C9" s="17"/>
      <c r="D9" s="16"/>
    </row>
    <row r="10" spans="2:4" ht="24" x14ac:dyDescent="0.3">
      <c r="B10" s="5" t="s">
        <v>10</v>
      </c>
      <c r="C10" s="18" t="s">
        <v>40</v>
      </c>
      <c r="D10" s="16"/>
    </row>
    <row r="11" spans="2:4" ht="24" x14ac:dyDescent="0.3">
      <c r="B11" s="5" t="s">
        <v>11</v>
      </c>
      <c r="C11" s="18" t="s">
        <v>41</v>
      </c>
      <c r="D11" s="16"/>
    </row>
    <row r="12" spans="2:4" x14ac:dyDescent="0.3">
      <c r="C12" s="18"/>
      <c r="D12" s="31"/>
    </row>
    <row r="13" spans="2:4" ht="43.2" x14ac:dyDescent="0.3">
      <c r="C13" s="17" t="s">
        <v>42</v>
      </c>
      <c r="D13" s="31"/>
    </row>
    <row r="14" spans="2:4" x14ac:dyDescent="0.3">
      <c r="B14" s="8" t="s">
        <v>43</v>
      </c>
      <c r="C14" s="18" t="s">
        <v>27</v>
      </c>
      <c r="D14" s="31"/>
    </row>
    <row r="15" spans="2:4" x14ac:dyDescent="0.3">
      <c r="B15" s="8" t="s">
        <v>12</v>
      </c>
      <c r="C15" s="18" t="s">
        <v>28</v>
      </c>
      <c r="D15" s="31"/>
    </row>
    <row r="16" spans="2:4" x14ac:dyDescent="0.3">
      <c r="B16" s="5" t="s">
        <v>13</v>
      </c>
      <c r="C16" s="18" t="s">
        <v>29</v>
      </c>
    </row>
    <row r="17" spans="2:3" x14ac:dyDescent="0.3">
      <c r="B17" s="5" t="s">
        <v>14</v>
      </c>
      <c r="C17" s="18" t="s">
        <v>29</v>
      </c>
    </row>
    <row r="18" spans="2:3" x14ac:dyDescent="0.3">
      <c r="B18" s="29"/>
      <c r="C18" s="30"/>
    </row>
    <row r="20" spans="2:3" ht="14.4" customHeight="1" x14ac:dyDescent="0.3">
      <c r="B20" s="28" t="s">
        <v>30</v>
      </c>
      <c r="C20" s="28"/>
    </row>
    <row r="21" spans="2:3" ht="14.4" customHeight="1" x14ac:dyDescent="0.3">
      <c r="B21" s="28"/>
      <c r="C21" s="28"/>
    </row>
    <row r="23" spans="2:3" ht="57.6" x14ac:dyDescent="0.3">
      <c r="B23" s="5" t="s">
        <v>15</v>
      </c>
      <c r="C23" s="16" t="s">
        <v>44</v>
      </c>
    </row>
    <row r="24" spans="2:3" x14ac:dyDescent="0.3">
      <c r="C24" s="16"/>
    </row>
    <row r="26" spans="2:3" ht="15" customHeight="1" x14ac:dyDescent="0.3"/>
    <row r="27" spans="2:3" ht="15" customHeight="1" x14ac:dyDescent="0.3"/>
    <row r="30" spans="2:3" ht="15" customHeight="1" x14ac:dyDescent="0.3"/>
    <row r="31" spans="2:3" ht="15" customHeight="1" x14ac:dyDescent="0.3"/>
    <row r="32" spans="2:3" ht="15" customHeight="1" x14ac:dyDescent="0.3"/>
    <row r="33" ht="15" customHeight="1" x14ac:dyDescent="0.3"/>
    <row r="34" ht="15" customHeight="1" x14ac:dyDescent="0.3"/>
    <row r="35" ht="15" customHeight="1" x14ac:dyDescent="0.3"/>
    <row r="36" ht="15" customHeight="1" x14ac:dyDescent="0.3"/>
    <row r="37" ht="15" customHeight="1" x14ac:dyDescent="0.3"/>
    <row r="38" ht="15" customHeight="1" x14ac:dyDescent="0.3"/>
    <row r="39" ht="15" customHeight="1" x14ac:dyDescent="0.3"/>
    <row r="40" ht="15" customHeight="1" x14ac:dyDescent="0.3"/>
    <row r="41" ht="15" customHeight="1" x14ac:dyDescent="0.3"/>
    <row r="42" ht="15" customHeight="1" x14ac:dyDescent="0.3"/>
    <row r="43" ht="15" customHeight="1" x14ac:dyDescent="0.3"/>
    <row r="44" ht="15" customHeight="1" x14ac:dyDescent="0.3"/>
    <row r="45" ht="15" customHeight="1" x14ac:dyDescent="0.3"/>
    <row r="46" ht="15" customHeight="1" x14ac:dyDescent="0.3"/>
    <row r="47" ht="15" customHeight="1" x14ac:dyDescent="0.3"/>
    <row r="48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99.9" customHeight="1" x14ac:dyDescent="0.3"/>
    <row r="62" ht="99.9" customHeight="1" x14ac:dyDescent="0.3"/>
    <row r="63" ht="99.9" customHeight="1" x14ac:dyDescent="0.3"/>
    <row r="64" ht="99.9" customHeight="1" x14ac:dyDescent="0.3"/>
  </sheetData>
  <mergeCells count="3">
    <mergeCell ref="B2:C3"/>
    <mergeCell ref="B18:C18"/>
    <mergeCell ref="B20:C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DATI </vt:lpstr>
      <vt:lpstr>PRIMA ELABORAZIONE</vt:lpstr>
      <vt:lpstr>PESI</vt:lpstr>
      <vt:lpstr>FDV</vt:lpstr>
      <vt:lpstr>LEGENDA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Laura Castellani</cp:lastModifiedBy>
  <dcterms:created xsi:type="dcterms:W3CDTF">2025-01-31T16:16:33Z</dcterms:created>
  <dcterms:modified xsi:type="dcterms:W3CDTF">2025-07-04T09:39:43Z</dcterms:modified>
</cp:coreProperties>
</file>