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mina\Downloads\"/>
    </mc:Choice>
  </mc:AlternateContent>
  <xr:revisionPtr revIDLastSave="0" documentId="13_ncr:1_{D5E46190-452C-4562-A914-1088CD39E8FE}" xr6:coauthVersionLast="47" xr6:coauthVersionMax="47" xr10:uidLastSave="{00000000-0000-0000-0000-000000000000}"/>
  <bookViews>
    <workbookView xWindow="6550" yWindow="720" windowWidth="10800" windowHeight="7360" xr2:uid="{19F20488-92D2-41E1-9220-2C5359EC03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1" l="1"/>
  <c r="D25" i="1"/>
  <c r="D15" i="1"/>
  <c r="D18" i="1"/>
  <c r="D46" i="1"/>
  <c r="D41" i="1"/>
  <c r="D33" i="1"/>
  <c r="D29" i="1"/>
  <c r="D21" i="1"/>
</calcChain>
</file>

<file path=xl/sharedStrings.xml><?xml version="1.0" encoding="utf-8"?>
<sst xmlns="http://schemas.openxmlformats.org/spreadsheetml/2006/main" count="41" uniqueCount="40">
  <si>
    <t>1. Turbofan Engine</t>
  </si>
  <si>
    <t>Thrust P</t>
  </si>
  <si>
    <t xml:space="preserve">Bypass ratio </t>
  </si>
  <si>
    <t xml:space="preserve">Inlet total temperature </t>
  </si>
  <si>
    <t>P</t>
  </si>
  <si>
    <t xml:space="preserve">Inlet pressure </t>
  </si>
  <si>
    <t>Compressor outlet pressure</t>
  </si>
  <si>
    <t>Mass flow rate</t>
  </si>
  <si>
    <t xml:space="preserve">Ratio of specific heat </t>
  </si>
  <si>
    <t>k</t>
  </si>
  <si>
    <t xml:space="preserve">Compressor pressure ratio </t>
  </si>
  <si>
    <t>ṁ</t>
  </si>
  <si>
    <t>83,500 N</t>
  </si>
  <si>
    <t>288 K</t>
  </si>
  <si>
    <t xml:space="preserve">100000 Pa </t>
  </si>
  <si>
    <t>2000000 Pa</t>
  </si>
  <si>
    <t>250 Kg/s</t>
  </si>
  <si>
    <t>Parameters</t>
  </si>
  <si>
    <t>T1</t>
  </si>
  <si>
    <t>p1</t>
  </si>
  <si>
    <t>Jet Engine Optimization</t>
  </si>
  <si>
    <t xml:space="preserve">[8] </t>
  </si>
  <si>
    <t>[9]</t>
  </si>
  <si>
    <t>[10]</t>
  </si>
  <si>
    <t>[12]</t>
  </si>
  <si>
    <t xml:space="preserve">[11] </t>
  </si>
  <si>
    <t>[13]</t>
  </si>
  <si>
    <t>[14]</t>
  </si>
  <si>
    <t>[15]</t>
  </si>
  <si>
    <t>Compressor outlet temperature</t>
  </si>
  <si>
    <t>Turbine inlet temperature</t>
  </si>
  <si>
    <t>T2</t>
  </si>
  <si>
    <t>T3</t>
  </si>
  <si>
    <t>765 K</t>
  </si>
  <si>
    <t>1500 K</t>
  </si>
  <si>
    <t>J/KgK</t>
  </si>
  <si>
    <t>Optimal 𝛽</t>
  </si>
  <si>
    <r>
      <t xml:space="preserve">Actual compression ratio </t>
    </r>
    <r>
      <rPr>
        <sz val="11"/>
        <color theme="1"/>
        <rFont val="Aptos Narrow"/>
        <family val="2"/>
      </rPr>
      <t>ϐ</t>
    </r>
    <r>
      <rPr>
        <sz val="11"/>
        <color theme="1"/>
        <rFont val="Aptos Narrow"/>
        <family val="2"/>
        <scheme val="minor"/>
      </rPr>
      <t xml:space="preserve"> = p2/p1</t>
    </r>
  </si>
  <si>
    <t>Absolute value for the base is used, or else its an error</t>
  </si>
  <si>
    <t>J/kgK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</si>
</sst>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theme="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220980</xdr:colOff>
      <xdr:row>5</xdr:row>
      <xdr:rowOff>11430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85B39AB-23F7-654B-89D6-D16995791A0E}"/>
            </a:ext>
          </a:extLst>
        </xdr:cNvPr>
        <xdr:cNvSpPr txBox="1"/>
      </xdr:nvSpPr>
      <xdr:spPr>
        <a:xfrm>
          <a:off x="1996440" y="113919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213360</xdr:colOff>
      <xdr:row>9</xdr:row>
      <xdr:rowOff>7620</xdr:rowOff>
    </xdr:from>
    <xdr:ext cx="144014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E1192AE-2C5D-45CF-A4D6-C360952DC79A}"/>
            </a:ext>
          </a:extLst>
        </xdr:cNvPr>
        <xdr:cNvSpPr txBox="1"/>
      </xdr:nvSpPr>
      <xdr:spPr>
        <a:xfrm>
          <a:off x="1988820" y="1531620"/>
          <a:ext cx="144014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100"/>
            <a:t>p2</a:t>
          </a:r>
        </a:p>
      </xdr:txBody>
    </xdr:sp>
    <xdr:clientData/>
  </xdr:oneCellAnchor>
  <xdr:oneCellAnchor>
    <xdr:from>
      <xdr:col>0</xdr:col>
      <xdr:colOff>381000</xdr:colOff>
      <xdr:row>14</xdr:row>
      <xdr:rowOff>30480</xdr:rowOff>
    </xdr:from>
    <xdr:ext cx="1752600" cy="31688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4F328CA5-46D6-324B-7CDF-117359AE0E90}"/>
                </a:ext>
              </a:extLst>
            </xdr:cNvPr>
            <xdr:cNvSpPr txBox="1"/>
          </xdr:nvSpPr>
          <xdr:spPr>
            <a:xfrm>
              <a:off x="381000" y="3314700"/>
              <a:ext cx="1752600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2 −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1=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(</m:t>
                    </m:r>
                    <m:sSup>
                      <m:sSup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− </m:t>
                    </m:r>
                    <m:sSup>
                      <m:sSup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e>
                      <m:sup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 )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4F328CA5-46D6-324B-7CDF-117359AE0E90}"/>
                </a:ext>
              </a:extLst>
            </xdr:cNvPr>
            <xdr:cNvSpPr txBox="1"/>
          </xdr:nvSpPr>
          <xdr:spPr>
            <a:xfrm>
              <a:off x="381000" y="3314700"/>
              <a:ext cx="1752600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ℎ2 −ℎ1=  1/2(〖𝑤_2〗^2−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〖𝑤_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〗^2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US" sz="1100" b="0" i="0">
                  <a:latin typeface="Cambria Math" panose="02040503050406030204" pitchFamily="18" charset="0"/>
                </a:rPr>
                <a:t>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0</xdr:col>
      <xdr:colOff>243840</xdr:colOff>
      <xdr:row>17</xdr:row>
      <xdr:rowOff>7620</xdr:rowOff>
    </xdr:from>
    <xdr:ext cx="2732992" cy="31688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CF614892-0010-D139-A7E7-142B4DA278F4}"/>
                </a:ext>
              </a:extLst>
            </xdr:cNvPr>
            <xdr:cNvSpPr txBox="1"/>
          </xdr:nvSpPr>
          <xdr:spPr>
            <a:xfrm>
              <a:off x="243840" y="3840480"/>
              <a:ext cx="2732992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𝑇</m:t>
                    </m:r>
                    <m:d>
                      <m:d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𝑣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𝑝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 </m:t>
                        </m:r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𝑝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den>
                    </m:f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(</m:t>
                    </m:r>
                    <m:sSup>
                      <m:sSup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</m:e>
                      <m:sup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− </m:t>
                    </m:r>
                    <m:sSup>
                      <m:sSup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e>
                      <m:sup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 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CF614892-0010-D139-A7E7-142B4DA278F4}"/>
                </a:ext>
              </a:extLst>
            </xdr:cNvPr>
            <xdr:cNvSpPr txBox="1"/>
          </xdr:nvSpPr>
          <xdr:spPr>
            <a:xfrm>
              <a:off x="243840" y="3840480"/>
              <a:ext cx="2732992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𝑇(𝑠_2−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𝑠_2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)+𝑣(𝑝_2−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𝑝_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1 )=  1/2  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〖𝑤_2〗^2− 〖𝑤_1〗^2)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0</xdr:col>
      <xdr:colOff>342900</xdr:colOff>
      <xdr:row>20</xdr:row>
      <xdr:rowOff>30480</xdr:rowOff>
    </xdr:from>
    <xdr:ext cx="2127827" cy="51238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88F04AF2-255A-001C-A01C-FA77EC68C4ED}"/>
                </a:ext>
              </a:extLst>
            </xdr:cNvPr>
            <xdr:cNvSpPr txBox="1"/>
          </xdr:nvSpPr>
          <xdr:spPr>
            <a:xfrm>
              <a:off x="342900" y="4411980"/>
              <a:ext cx="2127827" cy="512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1+ </m:t>
                        </m:r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sub>
                            </m:s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sSub>
                              <m:sSub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𝑇</m:t>
                            </m:r>
                            <m:d>
                              <m:d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+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  <m:d>
                              <m:d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𝑝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 </m:t>
                                </m:r>
                                <m:sSub>
                                  <m:sSubPr>
                                    <m:ctrlP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𝑝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</m:den>
                        </m:f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88F04AF2-255A-001C-A01C-FA77EC68C4ED}"/>
                </a:ext>
              </a:extLst>
            </xdr:cNvPr>
            <xdr:cNvSpPr txBox="1"/>
          </xdr:nvSpPr>
          <xdr:spPr>
            <a:xfrm>
              <a:off x="342900" y="4411980"/>
              <a:ext cx="2127827" cy="512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𝑛=  1/(1+ (𝐶_𝑝  𝑇_1)/(𝑇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(𝑠_2−𝑠_2 )+𝑣(𝑝_2− 𝑝_1 )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0</xdr:col>
      <xdr:colOff>487680</xdr:colOff>
      <xdr:row>24</xdr:row>
      <xdr:rowOff>121920</xdr:rowOff>
    </xdr:from>
    <xdr:ext cx="2095500" cy="3452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C8C0417C-9216-7688-3505-B345C412F94A}"/>
                </a:ext>
              </a:extLst>
            </xdr:cNvPr>
            <xdr:cNvSpPr txBox="1"/>
          </xdr:nvSpPr>
          <xdr:spPr>
            <a:xfrm>
              <a:off x="487680" y="5234940"/>
              <a:ext cx="2095500" cy="3452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n-US" sz="12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200" b="0" i="1">
                          <a:latin typeface="Cambria Math" panose="02040503050406030204" pitchFamily="18" charset="0"/>
                        </a:rPr>
                        <m:t>𝑠</m:t>
                      </m:r>
                    </m:e>
                    <m:sub>
                      <m:r>
                        <a:rPr lang="en-US" sz="1200" b="0" i="1">
                          <a:latin typeface="Cambria Math" panose="02040503050406030204" pitchFamily="18" charset="0"/>
                        </a:rPr>
                        <m:t>2 −</m:t>
                      </m:r>
                    </m:sub>
                  </m:sSub>
                  <m:sSub>
                    <m:sSubPr>
                      <m:ctrlPr>
                        <a:rPr lang="en-US" sz="12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200" b="0" i="1">
                          <a:latin typeface="Cambria Math" panose="02040503050406030204" pitchFamily="18" charset="0"/>
                        </a:rPr>
                        <m:t>𝑠</m:t>
                      </m:r>
                    </m:e>
                    <m:sub>
                      <m:r>
                        <a:rPr lang="en-US" sz="1200" b="0" i="1">
                          <a:latin typeface="Cambria Math" panose="02040503050406030204" pitchFamily="18" charset="0"/>
                        </a:rPr>
                        <m:t>1</m:t>
                      </m:r>
                    </m:sub>
                  </m:sSub>
                </m:oMath>
              </a14:m>
              <a:r>
                <a:rPr lang="en-US" sz="1200"/>
                <a:t>=</a:t>
              </a:r>
              <a14:m>
                <m:oMath xmlns:m="http://schemas.openxmlformats.org/officeDocument/2006/math">
                  <m:f>
                    <m:fPr>
                      <m:ctrlPr>
                        <a:rPr lang="en-US" sz="12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0" i="1">
                          <a:latin typeface="Cambria Math" panose="02040503050406030204" pitchFamily="18" charset="0"/>
                        </a:rPr>
                        <m:t>1</m:t>
                      </m:r>
                    </m:num>
                    <m:den>
                      <m:r>
                        <a:rPr lang="en-US" sz="1200" b="0" i="1">
                          <a:latin typeface="Cambria Math" panose="02040503050406030204" pitchFamily="18" charset="0"/>
                        </a:rPr>
                        <m:t>𝑇</m:t>
                      </m:r>
                    </m:den>
                  </m:f>
                  <m:r>
                    <a:rPr lang="en-US" sz="1200" b="0" i="1">
                      <a:latin typeface="Cambria Math" panose="02040503050406030204" pitchFamily="18" charset="0"/>
                    </a:rPr>
                    <m:t> [</m:t>
                  </m:r>
                  <m:f>
                    <m:fPr>
                      <m:ctrlPr>
                        <a:rPr lang="en-US" sz="12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sSub>
                        <m:sSubPr>
                          <m:ctrlPr>
                            <a:rPr lang="en-US" sz="12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n-US" sz="1200" b="0" i="1">
                              <a:latin typeface="Cambria Math" panose="02040503050406030204" pitchFamily="18" charset="0"/>
                            </a:rPr>
                            <m:t>𝐶</m:t>
                          </m:r>
                        </m:e>
                        <m:sub>
                          <m:r>
                            <a:rPr lang="en-US" sz="1200" b="0" i="1">
                              <a:latin typeface="Cambria Math" panose="02040503050406030204" pitchFamily="18" charset="0"/>
                            </a:rPr>
                            <m:t>𝑝</m:t>
                          </m:r>
                        </m:sub>
                      </m:sSub>
                      <m:r>
                        <a:rPr lang="en-US" sz="12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200" b="0" i="1">
                          <a:latin typeface="Cambria Math" panose="02040503050406030204" pitchFamily="18" charset="0"/>
                        </a:rPr>
                        <m:t>𝑇</m:t>
                      </m:r>
                      <m:r>
                        <a:rPr lang="en-US" sz="1200" b="0" i="1">
                          <a:latin typeface="Cambria Math" panose="02040503050406030204" pitchFamily="18" charset="0"/>
                        </a:rPr>
                        <m:t>1</m:t>
                      </m:r>
                    </m:num>
                    <m:den>
                      <m:f>
                        <m:fPr>
                          <m:ctrlPr>
                            <a:rPr lang="en-US" sz="1200" b="0" i="1">
                              <a:latin typeface="Cambria Math" panose="02040503050406030204" pitchFamily="18" charset="0"/>
                            </a:rPr>
                          </m:ctrlPr>
                        </m:fPr>
                        <m:num>
                          <m:r>
                            <a:rPr lang="en-US" sz="12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num>
                        <m:den>
                          <m:r>
                            <a:rPr lang="en-US" sz="1200" b="0" i="1">
                              <a:latin typeface="Cambria Math" panose="02040503050406030204" pitchFamily="18" charset="0"/>
                            </a:rPr>
                            <m:t>𝑛</m:t>
                          </m:r>
                        </m:den>
                      </m:f>
                      <m:r>
                        <a:rPr lang="en-US" sz="1200" b="0" i="1">
                          <a:latin typeface="Cambria Math" panose="02040503050406030204" pitchFamily="18" charset="0"/>
                        </a:rPr>
                        <m:t> −1</m:t>
                      </m:r>
                    </m:den>
                  </m:f>
                  <m:r>
                    <a:rPr lang="en-US" sz="1200" b="0" i="1">
                      <a:latin typeface="Cambria Math" panose="02040503050406030204" pitchFamily="18" charset="0"/>
                    </a:rPr>
                    <m:t> −</m:t>
                  </m:r>
                  <m:r>
                    <a:rPr lang="en-US" sz="1200" b="0" i="1">
                      <a:latin typeface="Cambria Math" panose="02040503050406030204" pitchFamily="18" charset="0"/>
                    </a:rPr>
                    <m:t>𝑣</m:t>
                  </m:r>
                  <m:r>
                    <a:rPr lang="en-US" sz="1200" b="0" i="1">
                      <a:latin typeface="Cambria Math" panose="02040503050406030204" pitchFamily="18" charset="0"/>
                    </a:rPr>
                    <m:t> </m:t>
                  </m:r>
                  <m:d>
                    <m:dPr>
                      <m:ctrlPr>
                        <a:rPr lang="en-US" sz="12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sSub>
                        <m:sSubPr>
                          <m:ctrlPr>
                            <a:rPr lang="en-US" sz="12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n-US" sz="1200" b="0" i="1">
                              <a:latin typeface="Cambria Math" panose="02040503050406030204" pitchFamily="18" charset="0"/>
                            </a:rPr>
                            <m:t>𝑝</m:t>
                          </m:r>
                        </m:e>
                        <m:sub>
                          <m:r>
                            <a:rPr lang="en-US" sz="12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b>
                      </m:sSub>
                      <m:r>
                        <a:rPr lang="en-US" sz="1200" b="0" i="0">
                          <a:latin typeface="Cambria Math" panose="02040503050406030204" pitchFamily="18" charset="0"/>
                        </a:rPr>
                        <m:t>− </m:t>
                      </m:r>
                      <m:sSub>
                        <m:sSubPr>
                          <m:ctrlPr>
                            <a:rPr lang="en-US" sz="12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n-US" sz="1200" b="0" i="1">
                              <a:latin typeface="Cambria Math" panose="02040503050406030204" pitchFamily="18" charset="0"/>
                            </a:rPr>
                            <m:t>𝑝</m:t>
                          </m:r>
                        </m:e>
                        <m:sub>
                          <m:r>
                            <a:rPr lang="en-US" sz="12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</m:e>
                  </m:d>
                  <m:r>
                    <a:rPr lang="en-US" sz="1200" b="0" i="1">
                      <a:latin typeface="Cambria Math" panose="02040503050406030204" pitchFamily="18" charset="0"/>
                    </a:rPr>
                    <m:t>]</m:t>
                  </m:r>
                </m:oMath>
              </a14:m>
              <a:r>
                <a:rPr lang="en-US" sz="1200"/>
                <a:t>    </a:t>
              </a:r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C8C0417C-9216-7688-3505-B345C412F94A}"/>
                </a:ext>
              </a:extLst>
            </xdr:cNvPr>
            <xdr:cNvSpPr txBox="1"/>
          </xdr:nvSpPr>
          <xdr:spPr>
            <a:xfrm>
              <a:off x="487680" y="5234940"/>
              <a:ext cx="2095500" cy="3452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0" i="0">
                  <a:latin typeface="Cambria Math" panose="02040503050406030204" pitchFamily="18" charset="0"/>
                </a:rPr>
                <a:t>𝑠_(2 −) 𝑠_1</a:t>
              </a:r>
              <a:r>
                <a:rPr lang="en-US" sz="1200"/>
                <a:t>=</a:t>
              </a:r>
              <a:r>
                <a:rPr lang="en-US" sz="1200" b="0" i="0">
                  <a:latin typeface="Cambria Math" panose="02040503050406030204" pitchFamily="18" charset="0"/>
                </a:rPr>
                <a:t>1/𝑇  [(𝐶_𝑝  𝑇1)/(1/𝑛  −1)  −𝑣 (𝑝_2− 𝑝_1 )]</a:t>
              </a:r>
              <a:r>
                <a:rPr lang="en-US" sz="1200"/>
                <a:t>    </a:t>
              </a:r>
            </a:p>
          </xdr:txBody>
        </xdr:sp>
      </mc:Fallback>
    </mc:AlternateContent>
    <xdr:clientData/>
  </xdr:oneCellAnchor>
  <xdr:oneCellAnchor>
    <xdr:from>
      <xdr:col>0</xdr:col>
      <xdr:colOff>541020</xdr:colOff>
      <xdr:row>28</xdr:row>
      <xdr:rowOff>45720</xdr:rowOff>
    </xdr:from>
    <xdr:ext cx="897169" cy="4403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B5393873-76B9-E0D9-2858-5028DF054EA8}"/>
                </a:ext>
              </a:extLst>
            </xdr:cNvPr>
            <xdr:cNvSpPr txBox="1"/>
          </xdr:nvSpPr>
          <xdr:spPr>
            <a:xfrm>
              <a:off x="541020" y="5707380"/>
              <a:ext cx="897169" cy="4403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=1 −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𝛽</m:t>
                            </m:r>
                          </m:e>
                          <m:sup>
                            <m:f>
                              <m:f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𝑘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−1</m:t>
                                </m:r>
                              </m:num>
                              <m:den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𝑘</m:t>
                                </m:r>
                              </m:den>
                            </m:f>
                          </m:sup>
                        </m:sSup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B5393873-76B9-E0D9-2858-5028DF054EA8}"/>
                </a:ext>
              </a:extLst>
            </xdr:cNvPr>
            <xdr:cNvSpPr txBox="1"/>
          </xdr:nvSpPr>
          <xdr:spPr>
            <a:xfrm>
              <a:off x="541020" y="5707380"/>
              <a:ext cx="897169" cy="4403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𝑛=1 −  1/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𝛽^((𝑘−1)/𝑘)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</xdr:col>
      <xdr:colOff>563880</xdr:colOff>
      <xdr:row>21</xdr:row>
      <xdr:rowOff>175260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CE65CF93-9C0C-C5D8-F863-D69E41EEBFF1}"/>
            </a:ext>
          </a:extLst>
        </xdr:cNvPr>
        <xdr:cNvSpPr txBox="1"/>
      </xdr:nvSpPr>
      <xdr:spPr>
        <a:xfrm>
          <a:off x="4251960" y="473964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0</xdr:col>
      <xdr:colOff>365760</xdr:colOff>
      <xdr:row>32</xdr:row>
      <xdr:rowOff>106680</xdr:rowOff>
    </xdr:from>
    <xdr:ext cx="2567940" cy="316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A71E871B-7A65-43FF-9E56-A09B3F6B5948}"/>
                </a:ext>
              </a:extLst>
            </xdr:cNvPr>
            <xdr:cNvSpPr txBox="1"/>
          </xdr:nvSpPr>
          <xdr:spPr>
            <a:xfrm>
              <a:off x="365760" y="6682740"/>
              <a:ext cx="2567940" cy="316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n-US" sz="12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200" b="0" i="1">
                          <a:latin typeface="Cambria Math" panose="02040503050406030204" pitchFamily="18" charset="0"/>
                        </a:rPr>
                        <m:t>𝑠</m:t>
                      </m:r>
                    </m:e>
                    <m:sub>
                      <m:r>
                        <a:rPr lang="en-US" sz="1200" b="0" i="1">
                          <a:latin typeface="Cambria Math" panose="02040503050406030204" pitchFamily="18" charset="0"/>
                        </a:rPr>
                        <m:t>2 −</m:t>
                      </m:r>
                    </m:sub>
                  </m:sSub>
                  <m:sSub>
                    <m:sSubPr>
                      <m:ctrlPr>
                        <a:rPr lang="en-US" sz="12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200" b="0" i="1">
                          <a:latin typeface="Cambria Math" panose="02040503050406030204" pitchFamily="18" charset="0"/>
                        </a:rPr>
                        <m:t>𝑠</m:t>
                      </m:r>
                    </m:e>
                    <m:sub>
                      <m:r>
                        <a:rPr lang="en-US" sz="1200" b="0" i="1">
                          <a:latin typeface="Cambria Math" panose="02040503050406030204" pitchFamily="18" charset="0"/>
                        </a:rPr>
                        <m:t>1</m:t>
                      </m:r>
                    </m:sub>
                  </m:sSub>
                </m:oMath>
              </a14:m>
              <a:r>
                <a:rPr lang="en-US" sz="1200"/>
                <a:t>=</a:t>
              </a:r>
              <a14:m>
                <m:oMath xmlns:m="http://schemas.openxmlformats.org/officeDocument/2006/math">
                  <m:f>
                    <m:fPr>
                      <m:ctrlPr>
                        <a:rPr lang="en-US" sz="12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0" i="1">
                          <a:latin typeface="Cambria Math" panose="02040503050406030204" pitchFamily="18" charset="0"/>
                        </a:rPr>
                        <m:t>1</m:t>
                      </m:r>
                    </m:num>
                    <m:den>
                      <m:r>
                        <a:rPr lang="en-US" sz="1200" b="0" i="1">
                          <a:latin typeface="Cambria Math" panose="02040503050406030204" pitchFamily="18" charset="0"/>
                        </a:rPr>
                        <m:t>𝑇</m:t>
                      </m:r>
                    </m:den>
                  </m:f>
                  <m:r>
                    <a:rPr lang="en-US" sz="1200" b="0" i="1">
                      <a:latin typeface="Cambria Math" panose="02040503050406030204" pitchFamily="18" charset="0"/>
                    </a:rPr>
                    <m:t> [</m:t>
                  </m:r>
                  <m:sSub>
                    <m:sSubPr>
                      <m:ctrlPr>
                        <a:rPr lang="en-US" sz="12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200" b="0" i="1">
                          <a:latin typeface="Cambria Math" panose="02040503050406030204" pitchFamily="18" charset="0"/>
                        </a:rPr>
                        <m:t>𝐶</m:t>
                      </m:r>
                    </m:e>
                    <m:sub>
                      <m:r>
                        <a:rPr lang="en-US" sz="1200" b="0" i="1">
                          <a:latin typeface="Cambria Math" panose="02040503050406030204" pitchFamily="18" charset="0"/>
                        </a:rPr>
                        <m:t>𝑝</m:t>
                      </m:r>
                    </m:sub>
                  </m:sSub>
                  <m:sSub>
                    <m:sSubPr>
                      <m:ctrlPr>
                        <a:rPr lang="en-US" sz="12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200" b="0" i="1">
                          <a:latin typeface="Cambria Math" panose="02040503050406030204" pitchFamily="18" charset="0"/>
                        </a:rPr>
                        <m:t>𝑇</m:t>
                      </m:r>
                    </m:e>
                    <m:sub>
                      <m:r>
                        <a:rPr lang="en-US" sz="1200" b="0" i="1">
                          <a:latin typeface="Cambria Math" panose="02040503050406030204" pitchFamily="18" charset="0"/>
                        </a:rPr>
                        <m:t>1</m:t>
                      </m:r>
                    </m:sub>
                  </m:sSub>
                  <m:d>
                    <m:dPr>
                      <m:ctrlPr>
                        <a:rPr lang="en-US" sz="12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sSup>
                        <m:sSupPr>
                          <m:ctrlP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𝛽</m:t>
                          </m:r>
                        </m:e>
                        <m:sup>
                          <m:f>
                            <m:fPr>
                              <m:ctrlP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fPr>
                            <m:num>
                              <m: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𝑘</m:t>
                              </m:r>
                              <m: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−1</m:t>
                              </m:r>
                            </m:num>
                            <m:den>
                              <m: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𝑘</m:t>
                              </m:r>
                            </m:den>
                          </m:f>
                        </m:sup>
                      </m:sSup>
                      <m: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 −1</m:t>
                      </m:r>
                    </m:e>
                  </m:d>
                  <m:r>
                    <a:rPr lang="en-US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−</m:t>
                  </m:r>
                  <m:r>
                    <a:rPr lang="en-US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𝑣</m:t>
                  </m:r>
                  <m:d>
                    <m:dPr>
                      <m:ctrlP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b>
                        <m:sSubPr>
                          <m:ctrlP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𝑝</m:t>
                          </m:r>
                        </m:e>
                        <m:sub>
                          <m: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b>
                      </m:sSub>
                      <m:r>
                        <a:rPr lang="en-US" sz="1100" b="0" i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 </m:t>
                      </m:r>
                      <m:sSub>
                        <m:sSubPr>
                          <m:ctrlP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𝑝</m:t>
                          </m:r>
                        </m:e>
                        <m:sub>
                          <m: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</m:t>
                          </m:r>
                        </m:sub>
                      </m:sSub>
                    </m:e>
                  </m:d>
                  <m:r>
                    <a:rPr lang="en-US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]</m:t>
                  </m:r>
                </m:oMath>
              </a14:m>
              <a:r>
                <a:rPr lang="en-US" sz="1200"/>
                <a:t>    </a:t>
              </a:r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A71E871B-7A65-43FF-9E56-A09B3F6B5948}"/>
                </a:ext>
              </a:extLst>
            </xdr:cNvPr>
            <xdr:cNvSpPr txBox="1"/>
          </xdr:nvSpPr>
          <xdr:spPr>
            <a:xfrm>
              <a:off x="365760" y="6682740"/>
              <a:ext cx="2567940" cy="316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0" i="0">
                  <a:latin typeface="Cambria Math" panose="02040503050406030204" pitchFamily="18" charset="0"/>
                </a:rPr>
                <a:t>𝑠_(2 −) 𝑠_1</a:t>
              </a:r>
              <a:r>
                <a:rPr lang="en-US" sz="1200"/>
                <a:t>=</a:t>
              </a:r>
              <a:r>
                <a:rPr lang="en-US" sz="1200" b="0" i="0">
                  <a:latin typeface="Cambria Math" panose="02040503050406030204" pitchFamily="18" charset="0"/>
                </a:rPr>
                <a:t>1/𝑇  [𝐶_𝑝 𝑇_1 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𝛽^((𝑘−1)/𝑘)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−1)−𝑣(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𝑝_2− 𝑝_1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)]</a:t>
              </a:r>
              <a:r>
                <a:rPr lang="en-US" sz="1200"/>
                <a:t>    </a:t>
              </a:r>
            </a:p>
          </xdr:txBody>
        </xdr:sp>
      </mc:Fallback>
    </mc:AlternateContent>
    <xdr:clientData/>
  </xdr:oneCellAnchor>
  <xdr:oneCellAnchor>
    <xdr:from>
      <xdr:col>0</xdr:col>
      <xdr:colOff>403860</xdr:colOff>
      <xdr:row>36</xdr:row>
      <xdr:rowOff>99060</xdr:rowOff>
    </xdr:from>
    <xdr:ext cx="1679947" cy="3213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6B710B11-263B-0558-EE62-814DE652B03C}"/>
                </a:ext>
              </a:extLst>
            </xdr:cNvPr>
            <xdr:cNvSpPr txBox="1"/>
          </xdr:nvSpPr>
          <xdr:spPr>
            <a:xfrm>
              <a:off x="403860" y="7231380"/>
              <a:ext cx="1679947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1−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den>
                    </m:f>
                    <m:sSup>
                      <m:sSup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𝛽</m:t>
                        </m:r>
                      </m:e>
                      <m:sup>
                        <m:f>
                          <m:f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1−2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𝑘</m:t>
                            </m:r>
                          </m:num>
                          <m:den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𝑘</m:t>
                            </m:r>
                          </m:den>
                        </m:f>
                      </m:sup>
                    </m:sSup>
                    <m:r>
                      <a:rPr lang="en-US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−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𝑣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𝑝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=0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6B710B11-263B-0558-EE62-814DE652B03C}"/>
                </a:ext>
              </a:extLst>
            </xdr:cNvPr>
            <xdr:cNvSpPr txBox="1"/>
          </xdr:nvSpPr>
          <xdr:spPr>
            <a:xfrm>
              <a:off x="403860" y="7231380"/>
              <a:ext cx="1679947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𝐶_𝑝 𝑇_1  (1−𝑘)/𝑘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𝛽^((1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−2𝑘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)/𝑘)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𝑣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𝑝_1=0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0</xdr:col>
      <xdr:colOff>403860</xdr:colOff>
      <xdr:row>40</xdr:row>
      <xdr:rowOff>121920</xdr:rowOff>
    </xdr:from>
    <xdr:ext cx="1337033" cy="37067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6F630E0F-6B7D-DFF1-9739-E3B49B3CFF49}"/>
                </a:ext>
              </a:extLst>
            </xdr:cNvPr>
            <xdr:cNvSpPr txBox="1"/>
          </xdr:nvSpPr>
          <xdr:spPr>
            <a:xfrm>
              <a:off x="403860" y="8161020"/>
              <a:ext cx="1337033" cy="3706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𝛽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(</m:t>
                        </m:r>
                        <m:f>
                          <m:f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den>
                        </m:f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f>
                          <m:f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𝑘</m:t>
                            </m:r>
                          </m:num>
                          <m:den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𝑘</m:t>
                            </m:r>
                          </m:den>
                        </m:f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e>
                      <m:sup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1−2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den>
                        </m:f>
                      </m:sup>
                    </m:sSup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6F630E0F-6B7D-DFF1-9739-E3B49B3CFF49}"/>
                </a:ext>
              </a:extLst>
            </xdr:cNvPr>
            <xdr:cNvSpPr txBox="1"/>
          </xdr:nvSpPr>
          <xdr:spPr>
            <a:xfrm>
              <a:off x="403860" y="8161020"/>
              <a:ext cx="1337033" cy="3706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=〖(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(𝑣 𝑝_1)/(𝐶_𝑝 𝑇_1 )  𝑘/(1−𝑘))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〗^(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𝑘/(1−2𝑘))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220980</xdr:colOff>
      <xdr:row>6</xdr:row>
      <xdr:rowOff>11430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C6F0E83D-6EA4-4C6B-B4C6-772105581146}"/>
            </a:ext>
          </a:extLst>
        </xdr:cNvPr>
        <xdr:cNvSpPr txBox="1"/>
      </xdr:nvSpPr>
      <xdr:spPr>
        <a:xfrm>
          <a:off x="1996440" y="133731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220980</xdr:colOff>
      <xdr:row>7</xdr:row>
      <xdr:rowOff>11430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DAFF1E4E-A00E-42E4-B594-66E870EA392E}"/>
            </a:ext>
          </a:extLst>
        </xdr:cNvPr>
        <xdr:cNvSpPr txBox="1"/>
      </xdr:nvSpPr>
      <xdr:spPr>
        <a:xfrm>
          <a:off x="1996440" y="133731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106680</xdr:colOff>
      <xdr:row>14</xdr:row>
      <xdr:rowOff>99060</xdr:rowOff>
    </xdr:from>
    <xdr:ext cx="278794" cy="17376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59AF8502-07F1-5964-17BA-0B7DC45AA1AF}"/>
                </a:ext>
              </a:extLst>
            </xdr:cNvPr>
            <xdr:cNvSpPr txBox="1"/>
          </xdr:nvSpPr>
          <xdr:spPr>
            <a:xfrm>
              <a:off x="3884930" y="3629660"/>
              <a:ext cx="278794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u="none"/>
                <a:t>J</a:t>
              </a:r>
              <a14:m>
                <m:oMath xmlns:m="http://schemas.openxmlformats.org/officeDocument/2006/math">
                  <m:r>
                    <a:rPr lang="en-US" sz="1100" b="0" i="1" u="none">
                      <a:latin typeface="Cambria Math" panose="02040503050406030204" pitchFamily="18" charset="0"/>
                    </a:rPr>
                    <m:t>/</m:t>
                  </m:r>
                  <m:r>
                    <a:rPr lang="en-US" sz="1100" b="0" i="1" u="none">
                      <a:latin typeface="Cambria Math" panose="02040503050406030204" pitchFamily="18" charset="0"/>
                    </a:rPr>
                    <m:t>𝑘𝑔</m:t>
                  </m:r>
                </m:oMath>
              </a14:m>
              <a:endParaRPr lang="en-US" sz="1100" u="none"/>
            </a:p>
          </xdr:txBody>
        </xdr:sp>
      </mc:Choice>
      <mc:Fallback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59AF8502-07F1-5964-17BA-0B7DC45AA1AF}"/>
                </a:ext>
              </a:extLst>
            </xdr:cNvPr>
            <xdr:cNvSpPr txBox="1"/>
          </xdr:nvSpPr>
          <xdr:spPr>
            <a:xfrm>
              <a:off x="3884930" y="3629660"/>
              <a:ext cx="278794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u="none"/>
                <a:t>J</a:t>
              </a:r>
              <a:r>
                <a:rPr lang="en-US" sz="1100" b="0" i="0" u="none">
                  <a:latin typeface="Cambria Math" panose="02040503050406030204" pitchFamily="18" charset="0"/>
                </a:rPr>
                <a:t>/𝑘𝑔</a:t>
              </a:r>
              <a:endParaRPr lang="en-US" sz="1100" u="none"/>
            </a:p>
          </xdr:txBody>
        </xdr:sp>
      </mc:Fallback>
    </mc:AlternateContent>
    <xdr:clientData/>
  </xdr:oneCellAnchor>
  <xdr:oneCellAnchor>
    <xdr:from>
      <xdr:col>7</xdr:col>
      <xdr:colOff>220980</xdr:colOff>
      <xdr:row>5</xdr:row>
      <xdr:rowOff>11430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34D668CB-4A0C-41C9-A9B4-9704F05EA1CC}"/>
            </a:ext>
          </a:extLst>
        </xdr:cNvPr>
        <xdr:cNvSpPr txBox="1"/>
      </xdr:nvSpPr>
      <xdr:spPr>
        <a:xfrm>
          <a:off x="1996440" y="133731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220980</xdr:colOff>
      <xdr:row>6</xdr:row>
      <xdr:rowOff>11430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EB8E432-AD4B-4D81-82EC-1B89764B439C}"/>
            </a:ext>
          </a:extLst>
        </xdr:cNvPr>
        <xdr:cNvSpPr txBox="1"/>
      </xdr:nvSpPr>
      <xdr:spPr>
        <a:xfrm>
          <a:off x="1996440" y="157353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220980</xdr:colOff>
      <xdr:row>7</xdr:row>
      <xdr:rowOff>11430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CD7FDB3-5A1C-4F8B-8237-19A200BF7020}"/>
            </a:ext>
          </a:extLst>
        </xdr:cNvPr>
        <xdr:cNvSpPr txBox="1"/>
      </xdr:nvSpPr>
      <xdr:spPr>
        <a:xfrm>
          <a:off x="1996440" y="195453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9CD82-B360-4EC9-8A82-EECDD117BB2C}">
  <dimension ref="A1:G46"/>
  <sheetViews>
    <sheetView tabSelected="1" topLeftCell="A35" workbookViewId="0">
      <selection activeCell="G38" sqref="G38"/>
    </sheetView>
  </sheetViews>
  <sheetFormatPr defaultRowHeight="14.5" x14ac:dyDescent="0.35"/>
  <cols>
    <col min="1" max="1" width="25.453125" customWidth="1"/>
    <col min="2" max="2" width="8" customWidth="1"/>
    <col min="3" max="3" width="11" customWidth="1"/>
    <col min="4" max="4" width="9.6328125" customWidth="1"/>
    <col min="7" max="7" width="26.6328125" customWidth="1"/>
    <col min="9" max="9" width="11.54296875" bestFit="1" customWidth="1"/>
  </cols>
  <sheetData>
    <row r="1" spans="1:5" ht="27.65" customHeight="1" thickBot="1" x14ac:dyDescent="0.4">
      <c r="A1" s="18" t="s">
        <v>0</v>
      </c>
      <c r="B1" s="18"/>
      <c r="C1" s="18"/>
    </row>
    <row r="2" spans="1:5" ht="21" customHeight="1" thickBot="1" x14ac:dyDescent="0.4">
      <c r="A2" s="15" t="s">
        <v>17</v>
      </c>
      <c r="B2" s="16"/>
      <c r="C2" s="17"/>
    </row>
    <row r="3" spans="1:5" ht="18.649999999999999" customHeight="1" x14ac:dyDescent="0.4">
      <c r="A3" s="6" t="s">
        <v>1</v>
      </c>
      <c r="B3" s="7" t="s">
        <v>4</v>
      </c>
      <c r="C3" s="8" t="s">
        <v>12</v>
      </c>
    </row>
    <row r="4" spans="1:5" ht="18.649999999999999" customHeight="1" x14ac:dyDescent="0.4">
      <c r="A4" s="5" t="s">
        <v>2</v>
      </c>
      <c r="B4" s="2"/>
      <c r="C4" s="4">
        <v>0.1673611111111111</v>
      </c>
    </row>
    <row r="5" spans="1:5" ht="18.649999999999999" customHeight="1" x14ac:dyDescent="0.4">
      <c r="A5" s="5" t="s">
        <v>10</v>
      </c>
      <c r="B5" s="2"/>
      <c r="C5" s="3">
        <v>20</v>
      </c>
    </row>
    <row r="6" spans="1:5" ht="18.649999999999999" customHeight="1" x14ac:dyDescent="0.4">
      <c r="A6" s="5" t="s">
        <v>3</v>
      </c>
      <c r="B6" s="2" t="s">
        <v>18</v>
      </c>
      <c r="C6" s="3" t="s">
        <v>13</v>
      </c>
    </row>
    <row r="7" spans="1:5" ht="30" customHeight="1" x14ac:dyDescent="0.4">
      <c r="A7" s="9" t="s">
        <v>29</v>
      </c>
      <c r="B7" s="2" t="s">
        <v>31</v>
      </c>
      <c r="C7" s="3" t="s">
        <v>33</v>
      </c>
    </row>
    <row r="8" spans="1:5" ht="18.649999999999999" customHeight="1" x14ac:dyDescent="0.4">
      <c r="A8" s="5" t="s">
        <v>30</v>
      </c>
      <c r="B8" s="2" t="s">
        <v>32</v>
      </c>
      <c r="C8" s="3" t="s">
        <v>34</v>
      </c>
    </row>
    <row r="9" spans="1:5" ht="18.649999999999999" customHeight="1" x14ac:dyDescent="0.4">
      <c r="A9" s="5" t="s">
        <v>5</v>
      </c>
      <c r="B9" s="2" t="s">
        <v>19</v>
      </c>
      <c r="C9" s="3" t="s">
        <v>14</v>
      </c>
    </row>
    <row r="10" spans="1:5" ht="18.649999999999999" customHeight="1" x14ac:dyDescent="0.4">
      <c r="A10" s="5" t="s">
        <v>6</v>
      </c>
      <c r="B10" s="2"/>
      <c r="C10" s="3" t="s">
        <v>15</v>
      </c>
    </row>
    <row r="11" spans="1:5" ht="18.649999999999999" customHeight="1" x14ac:dyDescent="0.4">
      <c r="A11" s="5" t="s">
        <v>7</v>
      </c>
      <c r="B11" s="2" t="s">
        <v>11</v>
      </c>
      <c r="C11" s="3" t="s">
        <v>16</v>
      </c>
    </row>
    <row r="12" spans="1:5" ht="18.649999999999999" customHeight="1" x14ac:dyDescent="0.4">
      <c r="A12" s="5" t="s">
        <v>8</v>
      </c>
      <c r="B12" s="2" t="s">
        <v>9</v>
      </c>
      <c r="C12" s="3">
        <v>1.33</v>
      </c>
    </row>
    <row r="14" spans="1:5" ht="18.5" x14ac:dyDescent="0.35">
      <c r="A14" s="19" t="s">
        <v>20</v>
      </c>
      <c r="B14" s="19"/>
      <c r="C14" s="19"/>
    </row>
    <row r="15" spans="1:5" x14ac:dyDescent="0.35">
      <c r="A15" s="14" t="s">
        <v>21</v>
      </c>
      <c r="B15" s="14"/>
      <c r="C15" s="14"/>
      <c r="D15" s="12">
        <f>(2*1266*(1500-765))/2</f>
        <v>930510</v>
      </c>
      <c r="E15" s="10"/>
    </row>
    <row r="16" spans="1:5" x14ac:dyDescent="0.35">
      <c r="A16" s="14"/>
      <c r="B16" s="14"/>
      <c r="C16" s="14"/>
      <c r="D16" s="12"/>
      <c r="E16" s="10"/>
    </row>
    <row r="17" spans="1:5" ht="9" customHeight="1" x14ac:dyDescent="0.35"/>
    <row r="18" spans="1:5" x14ac:dyDescent="0.35">
      <c r="A18" s="14" t="s">
        <v>22</v>
      </c>
      <c r="B18" s="14"/>
      <c r="C18" s="14"/>
      <c r="D18" s="12">
        <f>(1/288)*(930510-1900000)</f>
        <v>-3366.2847222222222</v>
      </c>
      <c r="E18" s="12" t="s">
        <v>39</v>
      </c>
    </row>
    <row r="19" spans="1:5" x14ac:dyDescent="0.35">
      <c r="A19" s="14"/>
      <c r="B19" s="14"/>
      <c r="C19" s="14"/>
      <c r="D19" s="12"/>
      <c r="E19" s="12"/>
    </row>
    <row r="20" spans="1:5" ht="9.65" customHeight="1" x14ac:dyDescent="0.35"/>
    <row r="21" spans="1:5" x14ac:dyDescent="0.35">
      <c r="A21" s="14" t="s">
        <v>23</v>
      </c>
      <c r="B21" s="14"/>
      <c r="C21" s="14"/>
      <c r="D21" s="13">
        <f>1/(1+((1266*288)/930510))</f>
        <v>0.71847507331378302</v>
      </c>
    </row>
    <row r="22" spans="1:5" x14ac:dyDescent="0.35">
      <c r="A22" s="14"/>
      <c r="B22" s="14"/>
      <c r="C22" s="14"/>
      <c r="D22" s="13"/>
    </row>
    <row r="23" spans="1:5" x14ac:dyDescent="0.35">
      <c r="A23" s="14"/>
      <c r="B23" s="14"/>
      <c r="C23" s="14"/>
      <c r="D23" s="13"/>
    </row>
    <row r="24" spans="1:5" ht="9.65" customHeight="1" x14ac:dyDescent="0.35"/>
    <row r="25" spans="1:5" x14ac:dyDescent="0.35">
      <c r="A25" s="14" t="s">
        <v>25</v>
      </c>
      <c r="B25" s="14"/>
      <c r="C25" s="14"/>
      <c r="D25" s="12">
        <f>(1/288)*(928328.17-1900000)</f>
        <v>-3373.8605208333329</v>
      </c>
      <c r="E25" s="12" t="s">
        <v>35</v>
      </c>
    </row>
    <row r="26" spans="1:5" x14ac:dyDescent="0.35">
      <c r="A26" s="14"/>
      <c r="B26" s="14"/>
      <c r="C26" s="14"/>
      <c r="D26" s="12"/>
      <c r="E26" s="12"/>
    </row>
    <row r="27" spans="1:5" x14ac:dyDescent="0.35">
      <c r="A27" s="14"/>
      <c r="B27" s="14"/>
      <c r="C27" s="14"/>
      <c r="D27" s="12"/>
      <c r="E27" s="12"/>
    </row>
    <row r="28" spans="1:5" ht="9" customHeight="1" x14ac:dyDescent="0.35"/>
    <row r="29" spans="1:5" x14ac:dyDescent="0.35">
      <c r="A29" s="14" t="s">
        <v>24</v>
      </c>
      <c r="B29" s="14"/>
      <c r="C29" s="14"/>
      <c r="D29" s="13">
        <f>1-(1/(20)^0.248)</f>
        <v>0.52428750238694932</v>
      </c>
    </row>
    <row r="30" spans="1:5" x14ac:dyDescent="0.35">
      <c r="A30" s="14"/>
      <c r="B30" s="14"/>
      <c r="C30" s="14"/>
      <c r="D30" s="13"/>
    </row>
    <row r="31" spans="1:5" ht="9" customHeight="1" x14ac:dyDescent="0.35">
      <c r="A31" s="14"/>
      <c r="B31" s="14"/>
      <c r="C31" s="14"/>
      <c r="D31" s="13"/>
    </row>
    <row r="32" spans="1:5" ht="10.75" customHeight="1" x14ac:dyDescent="0.35"/>
    <row r="33" spans="1:7" x14ac:dyDescent="0.35">
      <c r="A33" s="14" t="s">
        <v>26</v>
      </c>
      <c r="B33" s="14"/>
      <c r="C33" s="14"/>
      <c r="D33" s="12">
        <f>(1/288)*((364608*-0.5248)-1900000)</f>
        <v>-7261.6190222222212</v>
      </c>
      <c r="E33" s="12" t="s">
        <v>39</v>
      </c>
    </row>
    <row r="34" spans="1:7" x14ac:dyDescent="0.35">
      <c r="A34" s="14"/>
      <c r="B34" s="14"/>
      <c r="C34" s="14"/>
      <c r="D34" s="12"/>
      <c r="E34" s="12"/>
    </row>
    <row r="35" spans="1:7" x14ac:dyDescent="0.35">
      <c r="A35" s="14"/>
      <c r="B35" s="14"/>
      <c r="C35" s="14"/>
      <c r="D35" s="12"/>
      <c r="E35" s="12"/>
    </row>
    <row r="36" spans="1:7" ht="10.25" customHeight="1" x14ac:dyDescent="0.35"/>
    <row r="37" spans="1:7" x14ac:dyDescent="0.35">
      <c r="A37" s="14" t="s">
        <v>27</v>
      </c>
      <c r="B37" s="14"/>
      <c r="C37" s="14"/>
      <c r="D37" s="12">
        <f>(364608*(-0.248)*0.2263)-100000</f>
        <v>-120462.67601920001</v>
      </c>
      <c r="E37" s="10"/>
    </row>
    <row r="38" spans="1:7" x14ac:dyDescent="0.35">
      <c r="A38" s="14"/>
      <c r="B38" s="14"/>
      <c r="C38" s="14"/>
      <c r="D38" s="12"/>
      <c r="E38" s="10"/>
    </row>
    <row r="39" spans="1:7" x14ac:dyDescent="0.35">
      <c r="A39" s="14"/>
      <c r="B39" s="14"/>
      <c r="C39" s="14"/>
      <c r="D39" s="12"/>
      <c r="E39" s="10"/>
    </row>
    <row r="40" spans="1:7" ht="9.65" customHeight="1" x14ac:dyDescent="0.35"/>
    <row r="41" spans="1:7" x14ac:dyDescent="0.35">
      <c r="A41" s="14" t="s">
        <v>28</v>
      </c>
      <c r="B41" s="14"/>
      <c r="C41" s="14"/>
      <c r="D41" s="12">
        <f>0.923</f>
        <v>0.92300000000000004</v>
      </c>
      <c r="F41" s="11" t="s">
        <v>38</v>
      </c>
      <c r="G41" s="11"/>
    </row>
    <row r="42" spans="1:7" ht="14.4" customHeight="1" x14ac:dyDescent="0.35">
      <c r="A42" s="14"/>
      <c r="B42" s="14"/>
      <c r="C42" s="14"/>
      <c r="D42" s="12"/>
      <c r="F42" s="11"/>
      <c r="G42" s="11"/>
    </row>
    <row r="43" spans="1:7" x14ac:dyDescent="0.35">
      <c r="A43" s="14"/>
      <c r="B43" s="14"/>
      <c r="C43" s="14"/>
      <c r="D43" s="12"/>
      <c r="F43" s="11"/>
      <c r="G43" s="11"/>
    </row>
    <row r="44" spans="1:7" x14ac:dyDescent="0.35">
      <c r="A44" s="10" t="s">
        <v>36</v>
      </c>
      <c r="B44" s="10"/>
      <c r="C44" s="10"/>
      <c r="D44" s="12"/>
    </row>
    <row r="46" spans="1:7" x14ac:dyDescent="0.35">
      <c r="A46" s="10" t="s">
        <v>37</v>
      </c>
      <c r="B46" s="10"/>
      <c r="C46" s="10"/>
      <c r="D46" s="1">
        <f>2000000/100000</f>
        <v>20</v>
      </c>
    </row>
  </sheetData>
  <mergeCells count="27">
    <mergeCell ref="A2:C2"/>
    <mergeCell ref="A1:C1"/>
    <mergeCell ref="A14:C14"/>
    <mergeCell ref="A15:C16"/>
    <mergeCell ref="A18:C19"/>
    <mergeCell ref="E25:E27"/>
    <mergeCell ref="D25:D27"/>
    <mergeCell ref="A21:C23"/>
    <mergeCell ref="A25:C27"/>
    <mergeCell ref="A29:C31"/>
    <mergeCell ref="D15:D16"/>
    <mergeCell ref="D18:D19"/>
    <mergeCell ref="E15:E16"/>
    <mergeCell ref="E18:E19"/>
    <mergeCell ref="D21:D23"/>
    <mergeCell ref="A44:C44"/>
    <mergeCell ref="A46:C46"/>
    <mergeCell ref="F41:G43"/>
    <mergeCell ref="D41:D44"/>
    <mergeCell ref="D29:D31"/>
    <mergeCell ref="D33:D35"/>
    <mergeCell ref="E33:E35"/>
    <mergeCell ref="D37:D39"/>
    <mergeCell ref="E37:E39"/>
    <mergeCell ref="A41:C43"/>
    <mergeCell ref="A33:C35"/>
    <mergeCell ref="A37:C3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Nour Abdallah</dc:creator>
  <cp:lastModifiedBy>Amin Assaad Abdallah</cp:lastModifiedBy>
  <dcterms:created xsi:type="dcterms:W3CDTF">2025-06-02T08:33:38Z</dcterms:created>
  <dcterms:modified xsi:type="dcterms:W3CDTF">2025-06-18T12:14:18Z</dcterms:modified>
</cp:coreProperties>
</file>