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ton\OneDrive\Documenti\"/>
    </mc:Choice>
  </mc:AlternateContent>
  <xr:revisionPtr revIDLastSave="0" documentId="13_ncr:1_{B0BB9464-0DD7-45BE-B9F4-4C3787EE8612}" xr6:coauthVersionLast="47" xr6:coauthVersionMax="47" xr10:uidLastSave="{00000000-0000-0000-0000-000000000000}"/>
  <bookViews>
    <workbookView xWindow="-108" yWindow="-108" windowWidth="23256" windowHeight="12456" activeTab="6" xr2:uid="{70B222D2-1D12-4155-B100-363EA25A3E1F}"/>
  </bookViews>
  <sheets>
    <sheet name="RAME" sheetId="1" r:id="rId1"/>
    <sheet name="ALLUMINIO" sheetId="2" r:id="rId2"/>
    <sheet name="NICHEL" sheetId="3" r:id="rId3"/>
    <sheet name="COBALTO" sheetId="4" r:id="rId4"/>
    <sheet name="GRAFITE" sheetId="5" r:id="rId5"/>
    <sheet name="MANGANESE" sheetId="6" r:id="rId6"/>
    <sheet name="LITIO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3" i="7" l="1"/>
  <c r="AN3" i="7"/>
  <c r="AI3" i="7"/>
  <c r="AD3" i="7"/>
  <c r="Y3" i="7"/>
  <c r="T3" i="7"/>
  <c r="O3" i="7"/>
  <c r="J3" i="7"/>
  <c r="E3" i="7"/>
  <c r="AS3" i="6"/>
  <c r="AN3" i="6"/>
  <c r="AI3" i="6"/>
  <c r="AD3" i="6"/>
  <c r="Y3" i="6"/>
  <c r="T3" i="6"/>
  <c r="O3" i="6"/>
  <c r="J3" i="6"/>
  <c r="E3" i="6"/>
  <c r="AS3" i="5"/>
  <c r="AN3" i="5"/>
  <c r="AI3" i="5"/>
  <c r="AD3" i="5"/>
  <c r="Y3" i="5"/>
  <c r="T3" i="5"/>
  <c r="O3" i="5"/>
  <c r="J3" i="5"/>
  <c r="E3" i="5"/>
  <c r="AS3" i="4"/>
  <c r="AN3" i="4"/>
  <c r="AI3" i="4"/>
  <c r="AD3" i="4"/>
  <c r="Y3" i="4"/>
  <c r="T3" i="4"/>
  <c r="O3" i="4"/>
  <c r="J3" i="4"/>
  <c r="E3" i="4"/>
  <c r="AS3" i="3"/>
  <c r="AN3" i="3"/>
  <c r="AI3" i="3"/>
  <c r="AD3" i="3"/>
  <c r="Y3" i="3"/>
  <c r="T3" i="3"/>
  <c r="O3" i="3"/>
  <c r="J3" i="3"/>
  <c r="E3" i="3"/>
  <c r="AS3" i="2"/>
  <c r="AN3" i="2"/>
  <c r="AI3" i="2"/>
  <c r="AD3" i="2"/>
  <c r="Y3" i="2"/>
  <c r="T3" i="2"/>
  <c r="O3" i="2"/>
  <c r="J3" i="2"/>
  <c r="E3" i="2"/>
  <c r="AS3" i="1"/>
  <c r="AN3" i="1"/>
  <c r="AI3" i="1"/>
  <c r="AD3" i="1"/>
  <c r="Y3" i="1"/>
  <c r="T3" i="1"/>
  <c r="O3" i="1"/>
  <c r="J3" i="1"/>
  <c r="E3" i="1"/>
  <c r="AU3" i="7" l="1"/>
  <c r="AU3" i="6"/>
  <c r="AU3" i="5"/>
  <c r="AU3" i="4"/>
  <c r="AU3" i="3"/>
  <c r="AU3" i="2"/>
  <c r="AU3" i="1"/>
</calcChain>
</file>

<file path=xl/sharedStrings.xml><?xml version="1.0" encoding="utf-8"?>
<sst xmlns="http://schemas.openxmlformats.org/spreadsheetml/2006/main" count="559" uniqueCount="57">
  <si>
    <t>materiale</t>
  </si>
  <si>
    <t>Rame</t>
  </si>
  <si>
    <t xml:space="preserve">Disponibilità della materia prima  </t>
  </si>
  <si>
    <t xml:space="preserve"> Estrazione mineraria annuale</t>
  </si>
  <si>
    <t>Riserve disponibili</t>
  </si>
  <si>
    <t xml:space="preserve">Tasso di riciclo del materiale </t>
  </si>
  <si>
    <t xml:space="preserve"> </t>
  </si>
  <si>
    <t>Impatto</t>
  </si>
  <si>
    <t xml:space="preserve"> Probabilità</t>
  </si>
  <si>
    <t>Risk exposure</t>
  </si>
  <si>
    <t>Impatto sul supply chain risk</t>
  </si>
  <si>
    <t xml:space="preserve"> Struttura del mercato a monte della filiera (estrazione)</t>
  </si>
  <si>
    <t>Concentrazione nel mercato dei fornitori della materia prima</t>
  </si>
  <si>
    <t>Concentrazione geografica dei fornitori della materia prima</t>
  </si>
  <si>
    <t>Struttura del mercato della produzione dei semilavorati</t>
  </si>
  <si>
    <t xml:space="preserve">Concentrazione nel mercato dei fornitori di semilavorati </t>
  </si>
  <si>
    <t xml:space="preserve">Concentrazione geografica dei fornitori di semilavorati </t>
  </si>
  <si>
    <t>Struttura del mercato della produzione dei prodotti finiti</t>
  </si>
  <si>
    <t xml:space="preserve">Concentrazione nel mercato dei fornitori dei prodotti finiti </t>
  </si>
  <si>
    <t xml:space="preserve">Concentrazione geografica dei fornitori dei prodotti finiti </t>
  </si>
  <si>
    <t xml:space="preserve"> Volatilità del prezzo </t>
  </si>
  <si>
    <t>Equilibrio tra domanda e offerta</t>
  </si>
  <si>
    <t>Leggi che influenzano  l'impiego del materiale negli EV (incentivi, dazi...)</t>
  </si>
  <si>
    <t>Fluttuazione della valuta</t>
  </si>
  <si>
    <t xml:space="preserve">  Volatilità della domanda </t>
  </si>
  <si>
    <t>Previsione della domanda</t>
  </si>
  <si>
    <t>Effetto frusta</t>
  </si>
  <si>
    <t xml:space="preserve"> Geopolitico</t>
  </si>
  <si>
    <t xml:space="preserve">Politica interna </t>
  </si>
  <si>
    <t>Disordini civili</t>
  </si>
  <si>
    <t>Squilibri economici</t>
  </si>
  <si>
    <t>Rapporti commerciali tra Stati facenti parte della SC</t>
  </si>
  <si>
    <t xml:space="preserve"> Trasporto</t>
  </si>
  <si>
    <t xml:space="preserve">Costi di trasporto  </t>
  </si>
  <si>
    <t>Problemi/scioperi dei trasportatori</t>
  </si>
  <si>
    <t>Tratta da percorrere lungo la supply chain</t>
  </si>
  <si>
    <t>  Materiale trasportato</t>
  </si>
  <si>
    <t>Calamità naturali</t>
  </si>
  <si>
    <t xml:space="preserve"> Fattori ESG</t>
  </si>
  <si>
    <t xml:space="preserve">Impatto ambientale </t>
  </si>
  <si>
    <t>Lavoro minorile</t>
  </si>
  <si>
    <t xml:space="preserve"> Salari dei lavoratori</t>
  </si>
  <si>
    <t>Politiche  governative per la sostenibilità nella filiera del materiale</t>
  </si>
  <si>
    <t xml:space="preserve"> Condizioni di lavoro </t>
  </si>
  <si>
    <t>Supply chain risk</t>
  </si>
  <si>
    <t xml:space="preserve"> Volatilità della domanda </t>
  </si>
  <si>
    <t>Alluminio</t>
  </si>
  <si>
    <t>Nichel</t>
  </si>
  <si>
    <t>Cobalto</t>
  </si>
  <si>
    <t xml:space="preserve">Riserve disponibili </t>
  </si>
  <si>
    <t>Grafite</t>
  </si>
  <si>
    <t>Manganese</t>
  </si>
  <si>
    <t>Litio</t>
  </si>
  <si>
    <t xml:space="preserve">Concentrazione nel mercato dei fornitori dei semilavorati </t>
  </si>
  <si>
    <t xml:space="preserve">Concentrazione geografica dei fornitorideii semilavorati </t>
  </si>
  <si>
    <r>
      <rPr>
        <sz val="7"/>
        <color rgb="FF000000"/>
        <rFont val="Aptos Narrow"/>
        <family val="2"/>
        <scheme val="minor"/>
      </rPr>
      <t xml:space="preserve">  </t>
    </r>
    <r>
      <rPr>
        <sz val="11"/>
        <color rgb="FF000000"/>
        <rFont val="Aptos Narrow"/>
        <family val="2"/>
        <scheme val="minor"/>
      </rPr>
      <t>Materiale trasportato</t>
    </r>
  </si>
  <si>
    <t>Rischio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</si>
</sst>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0\ _€_-;\-* #,##0.00\ _€_-;_-* &quot;-&quot;??\ _€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color rgb="FF1F1F1F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7"/>
      <color rgb="FF000000"/>
      <name val="Aptos Narrow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A968E"/>
        <bgColor indexed="64"/>
      </patternFill>
    </fill>
    <fill>
      <patternFill patternType="solid">
        <fgColor rgb="FF5EEEE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/>
    </xf>
    <xf numFmtId="0" fontId="0" fillId="14" borderId="3" xfId="0" applyFill="1" applyBorder="1" applyAlignment="1">
      <alignment horizontal="center" vertical="center"/>
    </xf>
    <xf numFmtId="0" fontId="0" fillId="14" borderId="4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10" borderId="2" xfId="0" applyFill="1" applyBorder="1" applyAlignment="1">
      <alignment horizontal="center" vertical="center"/>
    </xf>
    <xf numFmtId="0" fontId="0" fillId="10" borderId="3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9" borderId="3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2" fontId="0" fillId="0" borderId="2" xfId="1" applyNumberFormat="1" applyFont="1" applyBorder="1" applyAlignment="1">
      <alignment horizontal="center" vertical="center"/>
    </xf>
    <xf numFmtId="2" fontId="0" fillId="0" borderId="3" xfId="1" applyNumberFormat="1" applyFont="1" applyBorder="1" applyAlignment="1">
      <alignment horizontal="center" vertical="center"/>
    </xf>
    <xf numFmtId="2" fontId="0" fillId="0" borderId="4" xfId="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1" fontId="0" fillId="0" borderId="1" xfId="0" applyNumberFormat="1" applyBorder="1" applyAlignment="1">
      <alignment vertical="center" wrapText="1"/>
    </xf>
    <xf numFmtId="1" fontId="0" fillId="0" borderId="2" xfId="0" applyNumberFormat="1" applyBorder="1" applyAlignment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F5D19-6BF4-4ABF-98D2-D4C9C1809C8A}">
  <dimension ref="A1:AU8"/>
  <sheetViews>
    <sheetView topLeftCell="C1" workbookViewId="0">
      <selection activeCell="AE3" sqref="AE3:AE5"/>
    </sheetView>
  </sheetViews>
  <sheetFormatPr defaultRowHeight="14.4" x14ac:dyDescent="0.3"/>
  <cols>
    <col min="1" max="1" width="8.664062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10" customWidth="1"/>
    <col min="7" max="7" width="26.77734375" customWidth="1"/>
    <col min="8" max="8" width="7.109375" bestFit="1" customWidth="1"/>
    <col min="9" max="9" width="10.6640625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18.77734375" bestFit="1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5.33203125" bestFit="1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2"/>
      <c r="B1" s="1" t="s">
        <v>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7" ht="43.2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24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40" t="s">
        <v>1</v>
      </c>
      <c r="B3" s="10" t="s">
        <v>3</v>
      </c>
      <c r="C3" s="11">
        <v>5</v>
      </c>
      <c r="D3" s="11">
        <v>1</v>
      </c>
      <c r="E3" s="41">
        <f>ROUND(((C3*D3)+(C4*D4)+(C5*D5))/(5*3),0)</f>
        <v>1</v>
      </c>
      <c r="F3" s="13">
        <v>5</v>
      </c>
      <c r="G3" s="10" t="s">
        <v>12</v>
      </c>
      <c r="H3" s="14">
        <v>5</v>
      </c>
      <c r="I3" s="14">
        <v>3</v>
      </c>
      <c r="J3" s="15">
        <f>((H3*I3)+(H4*I4))/(2*5)</f>
        <v>2.7</v>
      </c>
      <c r="K3" s="16">
        <v>5</v>
      </c>
      <c r="L3" s="10" t="s">
        <v>15</v>
      </c>
      <c r="M3" s="11">
        <v>5</v>
      </c>
      <c r="N3" s="11">
        <v>3</v>
      </c>
      <c r="O3" s="17">
        <f>ROUND(((M3*N3)+(M4*N4))/(5*2),0)</f>
        <v>3</v>
      </c>
      <c r="P3" s="13">
        <v>4</v>
      </c>
      <c r="Q3" s="18" t="s">
        <v>18</v>
      </c>
      <c r="R3" s="11">
        <v>5</v>
      </c>
      <c r="S3" s="11">
        <v>3</v>
      </c>
      <c r="T3" s="17">
        <f>ROUND(((R3*S3)+(R4*S4))/(5*2),0)</f>
        <v>3</v>
      </c>
      <c r="U3" s="13">
        <v>4</v>
      </c>
      <c r="V3" s="10" t="s">
        <v>21</v>
      </c>
      <c r="W3" s="11">
        <v>5</v>
      </c>
      <c r="X3" s="11">
        <v>4</v>
      </c>
      <c r="Y3" s="17">
        <f>ROUND(((W3*X3)+(W4*X4)+(W5*X5))/(5*3),0)</f>
        <v>3</v>
      </c>
      <c r="Z3" s="13">
        <v>5</v>
      </c>
      <c r="AA3" s="19" t="s">
        <v>25</v>
      </c>
      <c r="AB3" s="11">
        <v>5</v>
      </c>
      <c r="AC3" s="11">
        <v>3</v>
      </c>
      <c r="AD3" s="51">
        <f>ROUND((((AB5*AC5)+(AB3*AC3)+(AB4*AC4))/(5*3)),0)</f>
        <v>3</v>
      </c>
      <c r="AE3" s="48">
        <v>5</v>
      </c>
      <c r="AF3" s="10" t="s">
        <v>28</v>
      </c>
      <c r="AG3" s="11">
        <v>5</v>
      </c>
      <c r="AH3" s="11">
        <v>4</v>
      </c>
      <c r="AI3" s="17">
        <f>ROUND(((AG3*AH3)+(AG4*AH4)+(AG5*AH5)+(AG6*AH6))/(5*4),0)</f>
        <v>3</v>
      </c>
      <c r="AJ3" s="51">
        <v>5</v>
      </c>
      <c r="AK3" s="19" t="s">
        <v>33</v>
      </c>
      <c r="AL3" s="11">
        <v>4</v>
      </c>
      <c r="AM3" s="11">
        <v>3</v>
      </c>
      <c r="AN3" s="17">
        <f>((AL3*AM3)+(AL4*AM4)+(AL5*AM5)+(AL6*AM6)+(AL7*AM7))/(5*5)</f>
        <v>2.52</v>
      </c>
      <c r="AO3" s="13">
        <v>4</v>
      </c>
      <c r="AP3" s="10" t="s">
        <v>39</v>
      </c>
      <c r="AQ3" s="20">
        <v>5</v>
      </c>
      <c r="AR3" s="20">
        <v>4</v>
      </c>
      <c r="AS3" s="51">
        <f>((AQ3*AR3)+(AQ4*AR4)+(AQ5*AR5)+(AQ6*AR6)+(AQ7*AR7)+(AQ8*AR8))/(6*5)</f>
        <v>2.8666666666666667</v>
      </c>
      <c r="AT3" s="48">
        <v>5</v>
      </c>
      <c r="AU3" s="45">
        <f>((E3*F3)+(J3*K3)+(O3*P3)+(T3*U3)+(Y3*Z3)+(AD3*AE3)+(AI3*AJ3)+(AN3*AO3)+(AS3*AT3))/(5*9*5)</f>
        <v>0.49739259259259255</v>
      </c>
    </row>
    <row r="4" spans="1:47" ht="72" x14ac:dyDescent="0.3">
      <c r="A4" s="40"/>
      <c r="B4" s="18" t="s">
        <v>4</v>
      </c>
      <c r="C4" s="21">
        <v>4</v>
      </c>
      <c r="D4" s="21">
        <v>2</v>
      </c>
      <c r="E4" s="41"/>
      <c r="F4" s="13"/>
      <c r="G4" s="10" t="s">
        <v>13</v>
      </c>
      <c r="H4" s="21">
        <v>4</v>
      </c>
      <c r="I4" s="21">
        <v>3</v>
      </c>
      <c r="J4" s="15"/>
      <c r="K4" s="16"/>
      <c r="L4" s="10" t="s">
        <v>16</v>
      </c>
      <c r="M4" s="21">
        <v>4</v>
      </c>
      <c r="N4" s="21">
        <v>4</v>
      </c>
      <c r="O4" s="17"/>
      <c r="P4" s="13"/>
      <c r="Q4" s="10" t="s">
        <v>19</v>
      </c>
      <c r="R4" s="21">
        <v>4</v>
      </c>
      <c r="S4" s="21">
        <v>4</v>
      </c>
      <c r="T4" s="17"/>
      <c r="U4" s="13"/>
      <c r="V4" s="10" t="s">
        <v>22</v>
      </c>
      <c r="W4" s="21">
        <v>4</v>
      </c>
      <c r="X4" s="21">
        <v>3</v>
      </c>
      <c r="Y4" s="17"/>
      <c r="Z4" s="13"/>
      <c r="AA4" s="19" t="s">
        <v>26</v>
      </c>
      <c r="AB4" s="21">
        <v>4</v>
      </c>
      <c r="AC4" s="21">
        <v>3</v>
      </c>
      <c r="AD4" s="52"/>
      <c r="AE4" s="49"/>
      <c r="AF4" s="22" t="s">
        <v>29</v>
      </c>
      <c r="AG4" s="21">
        <v>4</v>
      </c>
      <c r="AH4" s="21">
        <v>4</v>
      </c>
      <c r="AI4" s="17"/>
      <c r="AJ4" s="52"/>
      <c r="AK4" s="19" t="s">
        <v>34</v>
      </c>
      <c r="AL4" s="21">
        <v>4</v>
      </c>
      <c r="AM4" s="21">
        <v>3</v>
      </c>
      <c r="AN4" s="17"/>
      <c r="AO4" s="13"/>
      <c r="AP4" s="10" t="s">
        <v>40</v>
      </c>
      <c r="AQ4" s="22">
        <v>4</v>
      </c>
      <c r="AR4" s="22">
        <v>4</v>
      </c>
      <c r="AS4" s="52"/>
      <c r="AT4" s="49"/>
      <c r="AU4" s="46"/>
    </row>
    <row r="5" spans="1:47" ht="72" x14ac:dyDescent="0.3">
      <c r="A5" s="40"/>
      <c r="B5" s="10" t="s">
        <v>5</v>
      </c>
      <c r="C5" s="11">
        <v>3</v>
      </c>
      <c r="D5" s="11">
        <v>2</v>
      </c>
      <c r="E5" s="41"/>
      <c r="F5" s="13"/>
      <c r="G5" s="10"/>
      <c r="H5" s="14"/>
      <c r="I5" s="14"/>
      <c r="J5" s="42"/>
      <c r="K5" s="10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4</v>
      </c>
      <c r="AC5" s="11">
        <v>3</v>
      </c>
      <c r="AD5" s="53"/>
      <c r="AE5" s="50"/>
      <c r="AF5" s="10" t="s">
        <v>30</v>
      </c>
      <c r="AG5" s="11">
        <v>4</v>
      </c>
      <c r="AH5" s="11">
        <v>3</v>
      </c>
      <c r="AI5" s="17"/>
      <c r="AJ5" s="52"/>
      <c r="AK5" s="19" t="s">
        <v>35</v>
      </c>
      <c r="AL5" s="11">
        <v>5</v>
      </c>
      <c r="AM5" s="11">
        <v>4</v>
      </c>
      <c r="AN5" s="17"/>
      <c r="AO5" s="13"/>
      <c r="AP5" s="24" t="s">
        <v>41</v>
      </c>
      <c r="AQ5" s="22">
        <v>4</v>
      </c>
      <c r="AR5" s="22">
        <v>4</v>
      </c>
      <c r="AS5" s="52"/>
      <c r="AT5" s="49"/>
      <c r="AU5" s="46"/>
    </row>
    <row r="6" spans="1:47" ht="57.6" x14ac:dyDescent="0.3">
      <c r="A6" s="40"/>
      <c r="B6" s="18" t="s">
        <v>6</v>
      </c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44"/>
      <c r="AF6" s="10" t="s">
        <v>31</v>
      </c>
      <c r="AG6" s="22">
        <v>5</v>
      </c>
      <c r="AH6" s="22">
        <v>4</v>
      </c>
      <c r="AI6" s="17"/>
      <c r="AJ6" s="53"/>
      <c r="AK6" s="10" t="s">
        <v>36</v>
      </c>
      <c r="AL6" s="11">
        <v>4</v>
      </c>
      <c r="AM6" s="11">
        <v>1</v>
      </c>
      <c r="AN6" s="17"/>
      <c r="AO6" s="13"/>
      <c r="AP6" s="10" t="s">
        <v>42</v>
      </c>
      <c r="AQ6" s="22">
        <v>4</v>
      </c>
      <c r="AR6" s="22">
        <v>3</v>
      </c>
      <c r="AS6" s="52"/>
      <c r="AT6" s="49"/>
      <c r="AU6" s="46"/>
    </row>
    <row r="7" spans="1:47" ht="28.8" x14ac:dyDescent="0.3">
      <c r="A7" s="40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3</v>
      </c>
      <c r="AN7" s="17"/>
      <c r="AO7" s="13"/>
      <c r="AP7" s="10" t="s">
        <v>43</v>
      </c>
      <c r="AQ7" s="22">
        <v>4</v>
      </c>
      <c r="AR7" s="22">
        <v>4</v>
      </c>
      <c r="AS7" s="52"/>
      <c r="AT7" s="49"/>
      <c r="AU7" s="46"/>
    </row>
    <row r="8" spans="1:47" x14ac:dyDescent="0.3">
      <c r="A8" s="40"/>
      <c r="B8" s="18"/>
      <c r="C8" s="22"/>
      <c r="D8" s="22"/>
      <c r="E8" s="22"/>
      <c r="F8" s="22"/>
      <c r="G8" s="10"/>
      <c r="H8" s="22"/>
      <c r="I8" s="22"/>
      <c r="J8" s="22"/>
      <c r="K8" s="22"/>
      <c r="L8" s="10"/>
      <c r="M8" s="22"/>
      <c r="N8" s="22"/>
      <c r="O8" s="22"/>
      <c r="P8" s="22"/>
      <c r="Q8" s="22"/>
      <c r="R8" s="22"/>
      <c r="S8" s="22"/>
      <c r="T8" s="22"/>
      <c r="U8" s="22"/>
      <c r="V8" s="22"/>
      <c r="W8" s="23"/>
      <c r="X8" s="22"/>
      <c r="Y8" s="22"/>
      <c r="Z8" s="22"/>
      <c r="AA8" s="19"/>
      <c r="AB8" s="22"/>
      <c r="AC8" s="22"/>
      <c r="AD8" s="22"/>
      <c r="AE8" s="22"/>
      <c r="AF8" s="22"/>
      <c r="AG8" s="22"/>
      <c r="AH8" s="22"/>
      <c r="AI8" s="22"/>
      <c r="AJ8" s="22"/>
      <c r="AK8" s="10"/>
      <c r="AL8" s="22"/>
      <c r="AM8" s="22"/>
      <c r="AN8" s="22"/>
      <c r="AO8" s="22"/>
      <c r="AP8" s="10" t="s">
        <v>5</v>
      </c>
      <c r="AQ8" s="11">
        <v>3</v>
      </c>
      <c r="AR8" s="11">
        <v>2</v>
      </c>
      <c r="AS8" s="53"/>
      <c r="AT8" s="50"/>
      <c r="AU8" s="47"/>
    </row>
  </sheetData>
  <mergeCells count="21">
    <mergeCell ref="B1:AU1"/>
    <mergeCell ref="A3:A8"/>
    <mergeCell ref="AU3:AU8"/>
    <mergeCell ref="AT3:AT8"/>
    <mergeCell ref="AS3:AS8"/>
    <mergeCell ref="AJ3:AJ6"/>
    <mergeCell ref="AD3:AD5"/>
    <mergeCell ref="AE3:AE5"/>
    <mergeCell ref="AI3:AI6"/>
    <mergeCell ref="AN3:AN7"/>
    <mergeCell ref="AO3:AO7"/>
    <mergeCell ref="T3:T4"/>
    <mergeCell ref="U3:U4"/>
    <mergeCell ref="Y3:Y5"/>
    <mergeCell ref="Z3:Z5"/>
    <mergeCell ref="E3:E5"/>
    <mergeCell ref="F3:F5"/>
    <mergeCell ref="J3:J4"/>
    <mergeCell ref="K3:K4"/>
    <mergeCell ref="O3:O4"/>
    <mergeCell ref="P3:P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054DE-4F7C-405B-A9A3-9BD97C967F30}">
  <dimension ref="A1:AU8"/>
  <sheetViews>
    <sheetView topLeftCell="L1" workbookViewId="0">
      <selection activeCell="U3" sqref="U3:U4"/>
    </sheetView>
  </sheetViews>
  <sheetFormatPr defaultRowHeight="14.4" x14ac:dyDescent="0.3"/>
  <cols>
    <col min="1" max="1" width="8.664062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9.44140625" customWidth="1"/>
    <col min="7" max="7" width="26.77734375" customWidth="1"/>
    <col min="8" max="8" width="7.109375" bestFit="1" customWidth="1"/>
    <col min="9" max="9" width="10" bestFit="1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17.5546875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5.33203125" bestFit="1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2"/>
      <c r="B1" s="1" t="s">
        <v>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7" ht="57.6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45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37" t="s">
        <v>46</v>
      </c>
      <c r="B3" s="10" t="s">
        <v>3</v>
      </c>
      <c r="C3" s="11">
        <v>5</v>
      </c>
      <c r="D3" s="11">
        <v>1</v>
      </c>
      <c r="E3" s="17">
        <f>ROUND(((C3*D3)+(C4*D4)+(C5*D5))/(5*3),0)</f>
        <v>1</v>
      </c>
      <c r="F3" s="13">
        <v>5</v>
      </c>
      <c r="G3" s="10" t="s">
        <v>12</v>
      </c>
      <c r="H3" s="14">
        <v>5</v>
      </c>
      <c r="I3" s="14">
        <v>3</v>
      </c>
      <c r="J3" s="56">
        <f>ROUND(((H3*I3)+(H4*I4))/(2*5),0)</f>
        <v>3</v>
      </c>
      <c r="K3" s="58">
        <v>5</v>
      </c>
      <c r="L3" s="10" t="s">
        <v>15</v>
      </c>
      <c r="M3" s="11">
        <v>5</v>
      </c>
      <c r="N3" s="11">
        <v>4</v>
      </c>
      <c r="O3" s="51">
        <f>((M3*N3)+(M4*N4))/(2*5)</f>
        <v>3.6</v>
      </c>
      <c r="P3" s="48">
        <v>4</v>
      </c>
      <c r="Q3" s="18" t="s">
        <v>18</v>
      </c>
      <c r="R3" s="11">
        <v>5</v>
      </c>
      <c r="S3" s="11">
        <v>4</v>
      </c>
      <c r="T3" s="51">
        <f>ROUND(((R3*S3)+(R4*S4))/(2*5),0)</f>
        <v>4</v>
      </c>
      <c r="U3" s="48">
        <v>4</v>
      </c>
      <c r="V3" s="10" t="s">
        <v>21</v>
      </c>
      <c r="W3" s="11">
        <v>5</v>
      </c>
      <c r="X3" s="11">
        <v>5</v>
      </c>
      <c r="Y3" s="17">
        <f>ROUND(((W3*X3)+(W4*X4)+(W5*X5))/(3*5),0)</f>
        <v>3</v>
      </c>
      <c r="Z3" s="13">
        <v>5</v>
      </c>
      <c r="AA3" s="19" t="s">
        <v>25</v>
      </c>
      <c r="AB3" s="11">
        <v>5</v>
      </c>
      <c r="AC3" s="11">
        <v>3</v>
      </c>
      <c r="AD3" s="51">
        <f>ROUND(((AB3*AC3)+(AB4*AC4)+(AB5*AC5))/(3*5),0)</f>
        <v>3</v>
      </c>
      <c r="AE3" s="48">
        <v>5</v>
      </c>
      <c r="AF3" s="10" t="s">
        <v>28</v>
      </c>
      <c r="AG3" s="11">
        <v>5</v>
      </c>
      <c r="AH3" s="11">
        <v>3</v>
      </c>
      <c r="AI3" s="12">
        <f>ROUND(((AG3*AH3)+(AG4*AH4)+(AG5*AH5)+(AG6*AH6))/(4*5),0)</f>
        <v>4</v>
      </c>
      <c r="AJ3" s="13">
        <v>5</v>
      </c>
      <c r="AK3" s="19" t="s">
        <v>33</v>
      </c>
      <c r="AL3" s="11">
        <v>4</v>
      </c>
      <c r="AM3" s="11">
        <v>4</v>
      </c>
      <c r="AN3" s="17">
        <f>ROUND(((AL3*AM3)+(AL4*AM4)+(AL5*AM5)+(AL6*AM6)+(AL7*AM7))/(5*5),0)</f>
        <v>3</v>
      </c>
      <c r="AO3" s="13">
        <v>4</v>
      </c>
      <c r="AP3" s="10" t="s">
        <v>39</v>
      </c>
      <c r="AQ3" s="20">
        <v>5</v>
      </c>
      <c r="AR3" s="20">
        <v>5</v>
      </c>
      <c r="AS3" s="51">
        <f>ROUND(((AQ3*AR3)+(AQ4*AR4)+(AQ5*AR5)+(AQ6*AR6)+(AQ7*AR7)+(AQ8*AR8))/(6*5),0)</f>
        <v>2</v>
      </c>
      <c r="AT3" s="48">
        <v>5</v>
      </c>
      <c r="AU3" s="45">
        <f>((E3*F3)+(J3*K3)+(O3*P3)+(T3*U3)+(Y3*Z3)+(AD3*AE3)+(AI3*AJ3)+(AN3*AO3)+(AS3*AT3))/(9*5*5)</f>
        <v>0.54400000000000004</v>
      </c>
    </row>
    <row r="4" spans="1:47" ht="72" x14ac:dyDescent="0.3">
      <c r="A4" s="38"/>
      <c r="B4" s="18" t="s">
        <v>4</v>
      </c>
      <c r="C4" s="21">
        <v>4</v>
      </c>
      <c r="D4" s="21">
        <v>1</v>
      </c>
      <c r="E4" s="17"/>
      <c r="F4" s="13"/>
      <c r="G4" s="10" t="s">
        <v>13</v>
      </c>
      <c r="H4" s="21">
        <v>4</v>
      </c>
      <c r="I4" s="21">
        <v>3</v>
      </c>
      <c r="J4" s="57"/>
      <c r="K4" s="59"/>
      <c r="L4" s="10" t="s">
        <v>16</v>
      </c>
      <c r="M4" s="21">
        <v>4</v>
      </c>
      <c r="N4" s="21">
        <v>4</v>
      </c>
      <c r="O4" s="53"/>
      <c r="P4" s="50"/>
      <c r="Q4" s="10" t="s">
        <v>19</v>
      </c>
      <c r="R4" s="21">
        <v>4</v>
      </c>
      <c r="S4" s="21">
        <v>5</v>
      </c>
      <c r="T4" s="53"/>
      <c r="U4" s="50"/>
      <c r="V4" s="10" t="s">
        <v>22</v>
      </c>
      <c r="W4" s="21">
        <v>4</v>
      </c>
      <c r="X4" s="21">
        <v>4</v>
      </c>
      <c r="Y4" s="17"/>
      <c r="Z4" s="13"/>
      <c r="AA4" s="19" t="s">
        <v>26</v>
      </c>
      <c r="AB4" s="21">
        <v>4</v>
      </c>
      <c r="AC4" s="21">
        <v>4</v>
      </c>
      <c r="AD4" s="52"/>
      <c r="AE4" s="49"/>
      <c r="AF4" s="22" t="s">
        <v>29</v>
      </c>
      <c r="AG4" s="21">
        <v>4</v>
      </c>
      <c r="AH4" s="21">
        <v>5</v>
      </c>
      <c r="AI4" s="12"/>
      <c r="AJ4" s="13"/>
      <c r="AK4" s="19" t="s">
        <v>34</v>
      </c>
      <c r="AL4" s="21">
        <v>4</v>
      </c>
      <c r="AM4" s="21">
        <v>3</v>
      </c>
      <c r="AN4" s="17"/>
      <c r="AO4" s="13"/>
      <c r="AP4" s="10" t="s">
        <v>40</v>
      </c>
      <c r="AQ4" s="22">
        <v>4</v>
      </c>
      <c r="AR4" s="22">
        <v>3</v>
      </c>
      <c r="AS4" s="52"/>
      <c r="AT4" s="49"/>
      <c r="AU4" s="46"/>
    </row>
    <row r="5" spans="1:47" ht="72" x14ac:dyDescent="0.3">
      <c r="A5" s="38"/>
      <c r="B5" s="10" t="s">
        <v>5</v>
      </c>
      <c r="C5" s="11">
        <v>3</v>
      </c>
      <c r="D5" s="11">
        <v>1</v>
      </c>
      <c r="E5" s="17"/>
      <c r="F5" s="13"/>
      <c r="G5" s="10"/>
      <c r="H5" s="11"/>
      <c r="I5" s="11"/>
      <c r="J5" s="55"/>
      <c r="K5" s="33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4</v>
      </c>
      <c r="AC5" s="11">
        <v>4</v>
      </c>
      <c r="AD5" s="53"/>
      <c r="AE5" s="49"/>
      <c r="AF5" s="10" t="s">
        <v>30</v>
      </c>
      <c r="AG5" s="11">
        <v>4</v>
      </c>
      <c r="AH5" s="11">
        <v>4</v>
      </c>
      <c r="AI5" s="12"/>
      <c r="AJ5" s="13"/>
      <c r="AK5" s="19" t="s">
        <v>35</v>
      </c>
      <c r="AL5" s="11">
        <v>5</v>
      </c>
      <c r="AM5" s="11">
        <v>4</v>
      </c>
      <c r="AN5" s="17"/>
      <c r="AO5" s="13"/>
      <c r="AP5" s="10" t="s">
        <v>41</v>
      </c>
      <c r="AQ5" s="22">
        <v>4</v>
      </c>
      <c r="AR5" s="22">
        <v>3</v>
      </c>
      <c r="AS5" s="52"/>
      <c r="AT5" s="49"/>
      <c r="AU5" s="46"/>
    </row>
    <row r="6" spans="1:47" ht="57.6" x14ac:dyDescent="0.3">
      <c r="A6" s="38"/>
      <c r="B6" s="18" t="s">
        <v>6</v>
      </c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54"/>
      <c r="AF6" s="10" t="s">
        <v>31</v>
      </c>
      <c r="AG6" s="22">
        <v>5</v>
      </c>
      <c r="AH6" s="22">
        <v>5</v>
      </c>
      <c r="AI6" s="12"/>
      <c r="AJ6" s="13"/>
      <c r="AK6" s="10" t="s">
        <v>36</v>
      </c>
      <c r="AL6" s="11">
        <v>4</v>
      </c>
      <c r="AM6" s="11">
        <v>1</v>
      </c>
      <c r="AN6" s="17"/>
      <c r="AO6" s="13"/>
      <c r="AP6" s="10" t="s">
        <v>42</v>
      </c>
      <c r="AQ6" s="22">
        <v>4</v>
      </c>
      <c r="AR6" s="22">
        <v>2</v>
      </c>
      <c r="AS6" s="52"/>
      <c r="AT6" s="49"/>
      <c r="AU6" s="46"/>
    </row>
    <row r="7" spans="1:47" ht="28.8" x14ac:dyDescent="0.3">
      <c r="A7" s="38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4</v>
      </c>
      <c r="AN7" s="17"/>
      <c r="AO7" s="13"/>
      <c r="AP7" s="10" t="s">
        <v>43</v>
      </c>
      <c r="AQ7" s="22">
        <v>4</v>
      </c>
      <c r="AR7" s="22">
        <v>3</v>
      </c>
      <c r="AS7" s="52"/>
      <c r="AT7" s="49"/>
      <c r="AU7" s="46"/>
    </row>
    <row r="8" spans="1:47" x14ac:dyDescent="0.3">
      <c r="A8" s="39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10" t="s">
        <v>5</v>
      </c>
      <c r="AQ8" s="11">
        <v>3</v>
      </c>
      <c r="AR8" s="11">
        <v>1</v>
      </c>
      <c r="AS8" s="53"/>
      <c r="AT8" s="50"/>
      <c r="AU8" s="47"/>
    </row>
  </sheetData>
  <mergeCells count="21">
    <mergeCell ref="B1:AU1"/>
    <mergeCell ref="A3:A8"/>
    <mergeCell ref="AU3:AU8"/>
    <mergeCell ref="AT3:AT8"/>
    <mergeCell ref="AS3:AS8"/>
    <mergeCell ref="AD3:AD5"/>
    <mergeCell ref="AE3:AE5"/>
    <mergeCell ref="AI3:AI6"/>
    <mergeCell ref="AJ3:AJ6"/>
    <mergeCell ref="AN3:AN7"/>
    <mergeCell ref="AO3:AO7"/>
    <mergeCell ref="Y3:Y5"/>
    <mergeCell ref="Z3:Z5"/>
    <mergeCell ref="P3:P4"/>
    <mergeCell ref="T3:T4"/>
    <mergeCell ref="U3:U4"/>
    <mergeCell ref="E3:E5"/>
    <mergeCell ref="F3:F5"/>
    <mergeCell ref="J3:J4"/>
    <mergeCell ref="K3:K4"/>
    <mergeCell ref="O3:O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3F242-DAAB-49D4-B204-5D6059012E5E}">
  <dimension ref="A1:AU8"/>
  <sheetViews>
    <sheetView topLeftCell="D2" workbookViewId="0">
      <selection activeCell="T5" sqref="T5"/>
    </sheetView>
  </sheetViews>
  <sheetFormatPr defaultRowHeight="14.4" x14ac:dyDescent="0.3"/>
  <cols>
    <col min="1" max="1" width="8.664062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9.44140625" customWidth="1"/>
    <col min="7" max="7" width="26.77734375" customWidth="1"/>
    <col min="8" max="8" width="7.109375" bestFit="1" customWidth="1"/>
    <col min="9" max="9" width="10" bestFit="1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17.5546875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5.6640625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2"/>
      <c r="B1" s="1" t="s">
        <v>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7" ht="57.6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45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34" t="s">
        <v>47</v>
      </c>
      <c r="B3" s="10" t="s">
        <v>3</v>
      </c>
      <c r="C3" s="11">
        <v>5</v>
      </c>
      <c r="D3" s="11">
        <v>1</v>
      </c>
      <c r="E3" s="12">
        <f>ROUND(((C3*D3)+(C4*D4)+(C5*D5))/(3 *5),0)</f>
        <v>1</v>
      </c>
      <c r="F3" s="13">
        <v>5</v>
      </c>
      <c r="G3" s="10" t="s">
        <v>12</v>
      </c>
      <c r="H3" s="14">
        <v>5</v>
      </c>
      <c r="I3" s="14">
        <v>4</v>
      </c>
      <c r="J3" s="56">
        <f>ROUND(((H3*I3)+(H4*I4))/(2*5),0)</f>
        <v>4</v>
      </c>
      <c r="K3" s="58">
        <v>5</v>
      </c>
      <c r="L3" s="10" t="s">
        <v>15</v>
      </c>
      <c r="M3" s="11">
        <v>5</v>
      </c>
      <c r="N3" s="11">
        <v>4</v>
      </c>
      <c r="O3" s="51">
        <f>ROUND(((M3*N3)+(M4*N4))/(2*5),0)</f>
        <v>4</v>
      </c>
      <c r="P3" s="48">
        <v>4</v>
      </c>
      <c r="Q3" s="18" t="s">
        <v>18</v>
      </c>
      <c r="R3" s="11">
        <v>5</v>
      </c>
      <c r="S3" s="11">
        <v>4</v>
      </c>
      <c r="T3" s="51">
        <f>((R3*S3)+(R4*S4))/(2*5)</f>
        <v>4</v>
      </c>
      <c r="U3" s="48">
        <v>4</v>
      </c>
      <c r="V3" s="10" t="s">
        <v>21</v>
      </c>
      <c r="W3" s="11">
        <v>5</v>
      </c>
      <c r="X3" s="11">
        <v>5</v>
      </c>
      <c r="Y3" s="17">
        <f>ROUND(((W3*X3)+(W4*X4)+(W5*X5))/(3*5),0)</f>
        <v>3</v>
      </c>
      <c r="Z3" s="13">
        <v>5</v>
      </c>
      <c r="AA3" s="19" t="s">
        <v>25</v>
      </c>
      <c r="AB3" s="11">
        <v>5</v>
      </c>
      <c r="AC3" s="11">
        <v>3</v>
      </c>
      <c r="AD3" s="51">
        <f>ROUND(((AB3*AC3)+(AB4*AC4)+(AB5*AC5))/(3*5),0)</f>
        <v>3</v>
      </c>
      <c r="AE3" s="48">
        <v>5</v>
      </c>
      <c r="AF3" s="10" t="s">
        <v>28</v>
      </c>
      <c r="AG3" s="11">
        <v>5</v>
      </c>
      <c r="AH3" s="11">
        <v>4</v>
      </c>
      <c r="AI3" s="17">
        <f>ROUND(((AG3*AH3)+(AG4*AH4)+(AG5*AH5)+(AG6*AH6))/(4*5),0)</f>
        <v>4</v>
      </c>
      <c r="AJ3" s="13">
        <v>5</v>
      </c>
      <c r="AK3" s="19" t="s">
        <v>33</v>
      </c>
      <c r="AL3" s="11">
        <v>4</v>
      </c>
      <c r="AM3" s="11">
        <v>4</v>
      </c>
      <c r="AN3" s="17">
        <f>ROUND(((AL3*AM3)+(AL4*AM4)+(AL5*AM5)+(AL6*AM6)+(AL7*AM7))/(5*5),0)</f>
        <v>3</v>
      </c>
      <c r="AO3" s="13">
        <v>4</v>
      </c>
      <c r="AP3" s="10" t="s">
        <v>39</v>
      </c>
      <c r="AQ3" s="20">
        <v>5</v>
      </c>
      <c r="AR3" s="20">
        <v>5</v>
      </c>
      <c r="AS3" s="51">
        <f>((AQ3*AR3)+(AQ4*AR4)+(AQ5*AR5)+(AQ6*AR6)+(AQ7*AR7)+(AQ8*AR8))/(6*5)</f>
        <v>3.3</v>
      </c>
      <c r="AT3" s="48">
        <v>5</v>
      </c>
      <c r="AU3" s="45">
        <f>((E3*F3)+(J3*K3)+(O3*P3)+(T3*U3)+(Y3*Z3)+(AD3*AE3)+(AI3*AJ3)+(AN3*AO3)+(AS3*AT3))/(9*5*5)</f>
        <v>0.60222222222222221</v>
      </c>
    </row>
    <row r="4" spans="1:47" ht="72" x14ac:dyDescent="0.3">
      <c r="A4" s="35"/>
      <c r="B4" s="18" t="s">
        <v>4</v>
      </c>
      <c r="C4" s="21">
        <v>4</v>
      </c>
      <c r="D4" s="21">
        <v>2</v>
      </c>
      <c r="E4" s="12"/>
      <c r="F4" s="13"/>
      <c r="G4" s="10" t="s">
        <v>13</v>
      </c>
      <c r="H4" s="21">
        <v>4</v>
      </c>
      <c r="I4" s="21">
        <v>4</v>
      </c>
      <c r="J4" s="57"/>
      <c r="K4" s="59"/>
      <c r="L4" s="10" t="s">
        <v>16</v>
      </c>
      <c r="M4" s="21">
        <v>4</v>
      </c>
      <c r="N4" s="21">
        <v>5</v>
      </c>
      <c r="O4" s="53"/>
      <c r="P4" s="50"/>
      <c r="Q4" s="10" t="s">
        <v>19</v>
      </c>
      <c r="R4" s="21">
        <v>4</v>
      </c>
      <c r="S4" s="21">
        <v>5</v>
      </c>
      <c r="T4" s="52"/>
      <c r="U4" s="50"/>
      <c r="V4" s="10" t="s">
        <v>22</v>
      </c>
      <c r="W4" s="21">
        <v>3</v>
      </c>
      <c r="X4" s="21">
        <v>4</v>
      </c>
      <c r="Y4" s="17"/>
      <c r="Z4" s="13"/>
      <c r="AA4" s="19" t="s">
        <v>26</v>
      </c>
      <c r="AB4" s="21">
        <v>4</v>
      </c>
      <c r="AC4" s="21">
        <v>4</v>
      </c>
      <c r="AD4" s="52"/>
      <c r="AE4" s="49"/>
      <c r="AF4" s="22" t="s">
        <v>29</v>
      </c>
      <c r="AG4" s="21">
        <v>4</v>
      </c>
      <c r="AH4" s="21">
        <v>4</v>
      </c>
      <c r="AI4" s="17"/>
      <c r="AJ4" s="13"/>
      <c r="AK4" s="19" t="s">
        <v>34</v>
      </c>
      <c r="AL4" s="21">
        <v>4</v>
      </c>
      <c r="AM4" s="21">
        <v>3</v>
      </c>
      <c r="AN4" s="17"/>
      <c r="AO4" s="13"/>
      <c r="AP4" s="10" t="s">
        <v>40</v>
      </c>
      <c r="AQ4" s="22">
        <v>4</v>
      </c>
      <c r="AR4" s="22">
        <v>4</v>
      </c>
      <c r="AS4" s="52"/>
      <c r="AT4" s="49"/>
      <c r="AU4" s="46"/>
    </row>
    <row r="5" spans="1:47" ht="72" x14ac:dyDescent="0.3">
      <c r="A5" s="35"/>
      <c r="B5" s="10" t="s">
        <v>5</v>
      </c>
      <c r="C5" s="11">
        <v>3</v>
      </c>
      <c r="D5" s="11">
        <v>2</v>
      </c>
      <c r="E5" s="12"/>
      <c r="F5" s="13"/>
      <c r="G5" s="33"/>
      <c r="H5" s="11"/>
      <c r="I5" s="11"/>
      <c r="J5" s="55"/>
      <c r="K5" s="33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3</v>
      </c>
      <c r="AC5" s="11">
        <v>4</v>
      </c>
      <c r="AD5" s="53"/>
      <c r="AE5" s="50"/>
      <c r="AF5" s="10" t="s">
        <v>30</v>
      </c>
      <c r="AG5" s="11">
        <v>4</v>
      </c>
      <c r="AH5" s="11">
        <v>3</v>
      </c>
      <c r="AI5" s="17"/>
      <c r="AJ5" s="13"/>
      <c r="AK5" s="19" t="s">
        <v>35</v>
      </c>
      <c r="AL5" s="11">
        <v>5</v>
      </c>
      <c r="AM5" s="11">
        <v>4</v>
      </c>
      <c r="AN5" s="17"/>
      <c r="AO5" s="13"/>
      <c r="AP5" s="10" t="s">
        <v>41</v>
      </c>
      <c r="AQ5" s="22">
        <v>4</v>
      </c>
      <c r="AR5" s="22">
        <v>5</v>
      </c>
      <c r="AS5" s="52"/>
      <c r="AT5" s="49"/>
      <c r="AU5" s="46"/>
    </row>
    <row r="6" spans="1:47" ht="57.6" x14ac:dyDescent="0.3">
      <c r="A6" s="35"/>
      <c r="B6" s="18" t="s">
        <v>6</v>
      </c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44"/>
      <c r="AF6" s="10" t="s">
        <v>31</v>
      </c>
      <c r="AG6" s="22">
        <v>5</v>
      </c>
      <c r="AH6" s="22">
        <v>5</v>
      </c>
      <c r="AI6" s="17"/>
      <c r="AJ6" s="13"/>
      <c r="AK6" s="10" t="s">
        <v>36</v>
      </c>
      <c r="AL6" s="11">
        <v>4</v>
      </c>
      <c r="AM6" s="11">
        <v>2</v>
      </c>
      <c r="AN6" s="17"/>
      <c r="AO6" s="13"/>
      <c r="AP6" s="10" t="s">
        <v>42</v>
      </c>
      <c r="AQ6" s="22">
        <v>4</v>
      </c>
      <c r="AR6" s="22">
        <v>3</v>
      </c>
      <c r="AS6" s="52"/>
      <c r="AT6" s="49"/>
      <c r="AU6" s="46"/>
    </row>
    <row r="7" spans="1:47" ht="28.8" x14ac:dyDescent="0.3">
      <c r="A7" s="35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3</v>
      </c>
      <c r="AN7" s="17"/>
      <c r="AO7" s="13"/>
      <c r="AP7" s="10" t="s">
        <v>43</v>
      </c>
      <c r="AQ7" s="22">
        <v>4</v>
      </c>
      <c r="AR7" s="22">
        <v>5</v>
      </c>
      <c r="AS7" s="52"/>
      <c r="AT7" s="49"/>
      <c r="AU7" s="46"/>
    </row>
    <row r="8" spans="1:47" x14ac:dyDescent="0.3">
      <c r="A8" s="36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10" t="s">
        <v>5</v>
      </c>
      <c r="AQ8" s="11">
        <v>3</v>
      </c>
      <c r="AR8" s="11">
        <v>2</v>
      </c>
      <c r="AS8" s="53"/>
      <c r="AT8" s="50"/>
      <c r="AU8" s="47"/>
    </row>
  </sheetData>
  <mergeCells count="21">
    <mergeCell ref="B1:AU1"/>
    <mergeCell ref="A3:A8"/>
    <mergeCell ref="AU3:AU8"/>
    <mergeCell ref="AT3:AT8"/>
    <mergeCell ref="AS3:AS8"/>
    <mergeCell ref="AD3:AD5"/>
    <mergeCell ref="AE3:AE5"/>
    <mergeCell ref="J3:J4"/>
    <mergeCell ref="AI3:AI6"/>
    <mergeCell ref="AJ3:AJ6"/>
    <mergeCell ref="AN3:AN7"/>
    <mergeCell ref="AO3:AO7"/>
    <mergeCell ref="Y3:Y5"/>
    <mergeCell ref="Z3:Z5"/>
    <mergeCell ref="P3:P4"/>
    <mergeCell ref="T3:T4"/>
    <mergeCell ref="U3:U4"/>
    <mergeCell ref="E3:E5"/>
    <mergeCell ref="F3:F5"/>
    <mergeCell ref="K3:K4"/>
    <mergeCell ref="O3: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E1CDB-C085-4436-8581-EEBCFC6875F8}">
  <dimension ref="A1:AU8"/>
  <sheetViews>
    <sheetView topLeftCell="B1" workbookViewId="0">
      <selection activeCell="K3" sqref="K3:K4"/>
    </sheetView>
  </sheetViews>
  <sheetFormatPr defaultRowHeight="14.4" x14ac:dyDescent="0.3"/>
  <cols>
    <col min="1" max="1" width="8.664062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9.44140625" customWidth="1"/>
    <col min="7" max="7" width="26.77734375" customWidth="1"/>
    <col min="8" max="8" width="7.109375" bestFit="1" customWidth="1"/>
    <col min="9" max="9" width="10" bestFit="1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21.33203125" bestFit="1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6.33203125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2"/>
      <c r="B1" s="1" t="s">
        <v>56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7" ht="43.2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45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30" t="s">
        <v>48</v>
      </c>
      <c r="B3" s="10" t="s">
        <v>3</v>
      </c>
      <c r="C3" s="11">
        <v>5</v>
      </c>
      <c r="D3" s="11">
        <v>1</v>
      </c>
      <c r="E3" s="12">
        <f>ROUND(((C3*D3)+(C4*D4)+(C5*D5))/(3 *5),0)</f>
        <v>2</v>
      </c>
      <c r="F3" s="13">
        <v>5</v>
      </c>
      <c r="G3" s="10" t="s">
        <v>12</v>
      </c>
      <c r="H3" s="14">
        <v>5</v>
      </c>
      <c r="I3" s="14">
        <v>3</v>
      </c>
      <c r="J3" s="56">
        <f>ROUND(((H3*I3)+(H4*I4))/(2*5),0)</f>
        <v>4</v>
      </c>
      <c r="K3" s="58">
        <v>5</v>
      </c>
      <c r="L3" s="10" t="s">
        <v>15</v>
      </c>
      <c r="M3" s="11">
        <v>5</v>
      </c>
      <c r="N3" s="11">
        <v>5</v>
      </c>
      <c r="O3" s="51">
        <f>ROUND(((M3*N3)+(M4*N4))/(2*5),0)</f>
        <v>5</v>
      </c>
      <c r="P3" s="48">
        <v>4</v>
      </c>
      <c r="Q3" s="18" t="s">
        <v>18</v>
      </c>
      <c r="R3" s="11">
        <v>5</v>
      </c>
      <c r="S3" s="11">
        <v>5</v>
      </c>
      <c r="T3" s="51">
        <f>ROUND(((R3*S3)+(R4*S4))/(2*5),0)</f>
        <v>5</v>
      </c>
      <c r="U3" s="48">
        <v>4</v>
      </c>
      <c r="V3" s="10" t="s">
        <v>21</v>
      </c>
      <c r="W3" s="11">
        <v>5</v>
      </c>
      <c r="X3" s="11">
        <v>4</v>
      </c>
      <c r="Y3" s="17">
        <f>ROUND(((W3*X3)+(W4*X4)+(W5*X5))/(3*5),0)</f>
        <v>3</v>
      </c>
      <c r="Z3" s="13">
        <v>5</v>
      </c>
      <c r="AA3" s="19" t="s">
        <v>25</v>
      </c>
      <c r="AB3" s="11">
        <v>5</v>
      </c>
      <c r="AC3" s="11">
        <v>4</v>
      </c>
      <c r="AD3" s="51">
        <f>((AB3*AC3)+(AB4*AC4)+(AB5*AC5))/(3*5)</f>
        <v>3.4666666666666668</v>
      </c>
      <c r="AE3" s="48">
        <v>5</v>
      </c>
      <c r="AF3" s="10" t="s">
        <v>28</v>
      </c>
      <c r="AG3" s="11">
        <v>5</v>
      </c>
      <c r="AH3" s="11">
        <v>4</v>
      </c>
      <c r="AI3" s="17">
        <f>ROUND(((AG3*AH3)+(AG4*AH4)+(AG5*AH5)+(AG6*AH6))/(4*5),0)</f>
        <v>4</v>
      </c>
      <c r="AJ3" s="13">
        <v>5</v>
      </c>
      <c r="AK3" s="19" t="s">
        <v>33</v>
      </c>
      <c r="AL3" s="11">
        <v>4</v>
      </c>
      <c r="AM3" s="11">
        <v>4</v>
      </c>
      <c r="AN3" s="17">
        <f>ROUND(((AL3*AM3)+(AL4*AM4)+(AL5*AM5)+(AL6*AM6)+(AL7*AM7))/(5*5),0)</f>
        <v>3</v>
      </c>
      <c r="AO3" s="13">
        <v>4</v>
      </c>
      <c r="AP3" s="10" t="s">
        <v>39</v>
      </c>
      <c r="AQ3" s="20">
        <v>5</v>
      </c>
      <c r="AR3" s="20">
        <v>5</v>
      </c>
      <c r="AS3" s="51">
        <f>ROUND(((AQ3*AR3)+(AQ4*AR4)+(AQ5*AR5)+(AQ6*AR6)+(AQ7*AR7)+(AQ8*AR8))/(6*5),0)</f>
        <v>4</v>
      </c>
      <c r="AT3" s="48">
        <v>5</v>
      </c>
      <c r="AU3" s="45">
        <f>((E3*F3)+(J3*K3)+(O3*P3)+(T3*U3)+(Y3*Z3)+(AD3*AE3)+(AI3*AJ3)+(AN3*AO3)+(AS3*AT3))/(9*5*5)</f>
        <v>0.68592592592592594</v>
      </c>
    </row>
    <row r="4" spans="1:47" ht="72" x14ac:dyDescent="0.3">
      <c r="A4" s="31"/>
      <c r="B4" s="18" t="s">
        <v>49</v>
      </c>
      <c r="C4" s="21">
        <v>4</v>
      </c>
      <c r="D4" s="21">
        <v>3</v>
      </c>
      <c r="E4" s="12"/>
      <c r="F4" s="13"/>
      <c r="G4" s="10" t="s">
        <v>13</v>
      </c>
      <c r="H4" s="21">
        <v>4</v>
      </c>
      <c r="I4" s="21">
        <v>5</v>
      </c>
      <c r="J4" s="57"/>
      <c r="K4" s="59"/>
      <c r="L4" s="10" t="s">
        <v>16</v>
      </c>
      <c r="M4" s="21">
        <v>4</v>
      </c>
      <c r="N4" s="21">
        <v>5</v>
      </c>
      <c r="O4" s="53"/>
      <c r="P4" s="50"/>
      <c r="Q4" s="10" t="s">
        <v>19</v>
      </c>
      <c r="R4" s="21">
        <v>4</v>
      </c>
      <c r="S4" s="21">
        <v>5</v>
      </c>
      <c r="T4" s="53"/>
      <c r="U4" s="50"/>
      <c r="V4" s="10" t="s">
        <v>22</v>
      </c>
      <c r="W4" s="21">
        <v>4</v>
      </c>
      <c r="X4" s="21">
        <v>4</v>
      </c>
      <c r="Y4" s="17"/>
      <c r="Z4" s="13"/>
      <c r="AA4" s="19" t="s">
        <v>26</v>
      </c>
      <c r="AB4" s="21">
        <v>4</v>
      </c>
      <c r="AC4" s="21">
        <v>4</v>
      </c>
      <c r="AD4" s="52"/>
      <c r="AE4" s="49"/>
      <c r="AF4" s="22" t="s">
        <v>29</v>
      </c>
      <c r="AG4" s="21">
        <v>4</v>
      </c>
      <c r="AH4" s="21">
        <v>4</v>
      </c>
      <c r="AI4" s="17"/>
      <c r="AJ4" s="13"/>
      <c r="AK4" s="19" t="s">
        <v>34</v>
      </c>
      <c r="AL4" s="21">
        <v>4</v>
      </c>
      <c r="AM4" s="21">
        <v>3</v>
      </c>
      <c r="AN4" s="17"/>
      <c r="AO4" s="13"/>
      <c r="AP4" s="10" t="s">
        <v>40</v>
      </c>
      <c r="AQ4" s="22">
        <v>4</v>
      </c>
      <c r="AR4" s="22">
        <v>5</v>
      </c>
      <c r="AS4" s="52"/>
      <c r="AT4" s="49"/>
      <c r="AU4" s="46"/>
    </row>
    <row r="5" spans="1:47" ht="72" x14ac:dyDescent="0.3">
      <c r="A5" s="31"/>
      <c r="B5" s="10" t="s">
        <v>5</v>
      </c>
      <c r="C5" s="11">
        <v>3</v>
      </c>
      <c r="D5" s="11">
        <v>3</v>
      </c>
      <c r="E5" s="12"/>
      <c r="F5" s="13"/>
      <c r="G5" s="10"/>
      <c r="H5" s="11"/>
      <c r="I5" s="11"/>
      <c r="J5" s="55"/>
      <c r="K5" s="33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4</v>
      </c>
      <c r="AC5" s="11">
        <v>4</v>
      </c>
      <c r="AD5" s="52"/>
      <c r="AE5" s="49"/>
      <c r="AF5" s="10" t="s">
        <v>30</v>
      </c>
      <c r="AG5" s="11">
        <v>4</v>
      </c>
      <c r="AH5" s="11">
        <v>4</v>
      </c>
      <c r="AI5" s="17"/>
      <c r="AJ5" s="13"/>
      <c r="AK5" s="19" t="s">
        <v>35</v>
      </c>
      <c r="AL5" s="11">
        <v>5</v>
      </c>
      <c r="AM5" s="11">
        <v>4</v>
      </c>
      <c r="AN5" s="17"/>
      <c r="AO5" s="13"/>
      <c r="AP5" s="10" t="s">
        <v>41</v>
      </c>
      <c r="AQ5" s="22">
        <v>4</v>
      </c>
      <c r="AR5" s="22">
        <v>5</v>
      </c>
      <c r="AS5" s="52"/>
      <c r="AT5" s="49"/>
      <c r="AU5" s="46"/>
    </row>
    <row r="6" spans="1:47" ht="57.6" x14ac:dyDescent="0.3">
      <c r="A6" s="31"/>
      <c r="B6" s="18" t="s">
        <v>6</v>
      </c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44"/>
      <c r="AF6" s="10" t="s">
        <v>31</v>
      </c>
      <c r="AG6" s="22">
        <v>5</v>
      </c>
      <c r="AH6" s="22">
        <v>5</v>
      </c>
      <c r="AI6" s="17"/>
      <c r="AJ6" s="13"/>
      <c r="AK6" s="10" t="s">
        <v>36</v>
      </c>
      <c r="AL6" s="11">
        <v>4</v>
      </c>
      <c r="AM6" s="11">
        <v>2</v>
      </c>
      <c r="AN6" s="17"/>
      <c r="AO6" s="13"/>
      <c r="AP6" s="10" t="s">
        <v>42</v>
      </c>
      <c r="AQ6" s="22">
        <v>4</v>
      </c>
      <c r="AR6" s="22">
        <v>5</v>
      </c>
      <c r="AS6" s="52"/>
      <c r="AT6" s="49"/>
      <c r="AU6" s="46"/>
    </row>
    <row r="7" spans="1:47" ht="28.8" x14ac:dyDescent="0.3">
      <c r="A7" s="31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3</v>
      </c>
      <c r="AN7" s="17"/>
      <c r="AO7" s="13"/>
      <c r="AP7" s="10" t="s">
        <v>43</v>
      </c>
      <c r="AQ7" s="22">
        <v>4</v>
      </c>
      <c r="AR7" s="22">
        <v>5</v>
      </c>
      <c r="AS7" s="52"/>
      <c r="AT7" s="49"/>
      <c r="AU7" s="46"/>
    </row>
    <row r="8" spans="1:47" x14ac:dyDescent="0.3">
      <c r="A8" s="3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10" t="s">
        <v>5</v>
      </c>
      <c r="AQ8" s="11">
        <v>3</v>
      </c>
      <c r="AR8" s="11">
        <v>3</v>
      </c>
      <c r="AS8" s="53"/>
      <c r="AT8" s="50"/>
      <c r="AU8" s="47"/>
    </row>
  </sheetData>
  <mergeCells count="21">
    <mergeCell ref="B1:AU1"/>
    <mergeCell ref="A3:A8"/>
    <mergeCell ref="AU3:AU8"/>
    <mergeCell ref="AT3:AT8"/>
    <mergeCell ref="AS3:AS8"/>
    <mergeCell ref="AD3:AD5"/>
    <mergeCell ref="AE3:AE5"/>
    <mergeCell ref="T3:T4"/>
    <mergeCell ref="AI3:AI6"/>
    <mergeCell ref="AJ3:AJ6"/>
    <mergeCell ref="AN3:AN7"/>
    <mergeCell ref="AO3:AO7"/>
    <mergeCell ref="Y3:Y5"/>
    <mergeCell ref="Z3:Z5"/>
    <mergeCell ref="U3:U4"/>
    <mergeCell ref="P3:P4"/>
    <mergeCell ref="E3:E5"/>
    <mergeCell ref="F3:F5"/>
    <mergeCell ref="O3:O4"/>
    <mergeCell ref="J3:J4"/>
    <mergeCell ref="K3:K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B13D9-4136-4AF6-8816-3CF5AF3F8BD4}">
  <dimension ref="A1:AU8"/>
  <sheetViews>
    <sheetView topLeftCell="G2" workbookViewId="0">
      <selection activeCell="U3" sqref="U3:U4"/>
    </sheetView>
  </sheetViews>
  <sheetFormatPr defaultRowHeight="14.4" x14ac:dyDescent="0.3"/>
  <cols>
    <col min="1" max="1" width="8.664062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9.44140625" customWidth="1"/>
    <col min="7" max="7" width="26.77734375" customWidth="1"/>
    <col min="8" max="8" width="7.109375" bestFit="1" customWidth="1"/>
    <col min="9" max="9" width="10" bestFit="1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17.5546875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6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2"/>
    </row>
    <row r="2" spans="1:47" ht="57.6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45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29" t="s">
        <v>50</v>
      </c>
      <c r="B3" s="10" t="s">
        <v>3</v>
      </c>
      <c r="C3" s="11">
        <v>5</v>
      </c>
      <c r="D3" s="11">
        <v>3</v>
      </c>
      <c r="E3" s="12">
        <f>ROUND(((C3*D3)+(C4*D4)+(C5*D5))/(3 *5),0)</f>
        <v>3</v>
      </c>
      <c r="F3" s="13">
        <v>5</v>
      </c>
      <c r="G3" s="10" t="s">
        <v>12</v>
      </c>
      <c r="H3" s="14">
        <v>5</v>
      </c>
      <c r="I3" s="14">
        <v>4</v>
      </c>
      <c r="J3" s="56">
        <f>ROUND(((H3*I3)+(H4*I4))/(2*5),0)</f>
        <v>4</v>
      </c>
      <c r="K3" s="58">
        <v>5</v>
      </c>
      <c r="L3" s="10" t="s">
        <v>15</v>
      </c>
      <c r="M3" s="11">
        <v>5</v>
      </c>
      <c r="N3" s="11">
        <v>4</v>
      </c>
      <c r="O3" s="51">
        <f>ROUND(((M3*N3)+(M4*N4))/(2*5),0)</f>
        <v>4</v>
      </c>
      <c r="P3" s="48">
        <v>4</v>
      </c>
      <c r="Q3" s="18" t="s">
        <v>18</v>
      </c>
      <c r="R3" s="11">
        <v>5</v>
      </c>
      <c r="S3" s="11">
        <v>4</v>
      </c>
      <c r="T3" s="51">
        <f>ROUND(((R3*S3)+(R4*S4))/(2*5),0)</f>
        <v>4</v>
      </c>
      <c r="U3" s="48">
        <v>4</v>
      </c>
      <c r="V3" s="10" t="s">
        <v>21</v>
      </c>
      <c r="W3" s="11">
        <v>5</v>
      </c>
      <c r="X3" s="11">
        <v>4</v>
      </c>
      <c r="Y3" s="17">
        <f>ROUND(((W3*X3)+(W4*X4)+(W5*X5))/(3*5),0)</f>
        <v>3</v>
      </c>
      <c r="Z3" s="13">
        <v>5</v>
      </c>
      <c r="AA3" s="19" t="s">
        <v>25</v>
      </c>
      <c r="AB3" s="11">
        <v>5</v>
      </c>
      <c r="AC3" s="11">
        <v>4</v>
      </c>
      <c r="AD3" s="51">
        <f>ROUND(((AB3*AC3)+(AB4*AC4)+(AB5*AC5))/(3*5),0)</f>
        <v>3</v>
      </c>
      <c r="AE3" s="48">
        <v>5</v>
      </c>
      <c r="AF3" s="10" t="s">
        <v>28</v>
      </c>
      <c r="AG3" s="11">
        <v>5</v>
      </c>
      <c r="AH3" s="11">
        <v>2</v>
      </c>
      <c r="AI3" s="17">
        <f>((AG3*AH3)+(AG4*AH4)+(AG5*AH5)+(AG6*AH6))/(4*5)</f>
        <v>2.5499999999999998</v>
      </c>
      <c r="AJ3" s="13">
        <v>5</v>
      </c>
      <c r="AK3" s="19" t="s">
        <v>33</v>
      </c>
      <c r="AL3" s="11">
        <v>4</v>
      </c>
      <c r="AM3" s="11">
        <v>3</v>
      </c>
      <c r="AN3" s="17">
        <f>ROUND(((AL3*AM3)+(AL4*AM4)+(AL5*AM5)+(AL6*AM6)+(AL7*AM7))/(5*5),0)</f>
        <v>2</v>
      </c>
      <c r="AO3" s="13">
        <v>4</v>
      </c>
      <c r="AP3" s="10" t="s">
        <v>39</v>
      </c>
      <c r="AQ3" s="20">
        <v>5</v>
      </c>
      <c r="AR3" s="20">
        <v>4</v>
      </c>
      <c r="AS3" s="51">
        <f>ROUND(((AQ3*AR3)+(AQ4*AR4)+(AQ5*AR5)+(AQ6*AR6)+(AQ7*AR7)+(AQ8*AR8))/(6*5),0)</f>
        <v>3</v>
      </c>
      <c r="AT3" s="48">
        <v>5</v>
      </c>
      <c r="AU3" s="45">
        <f>((E3*F3)+(J3*K3)+(O3*P3)+(T3*U3)+(Y3*Z3)+(AD3*AE3)+(AI3*AJ3)+(AN3*AO3)+(AS3*AT3))/(9*5*5)</f>
        <v>0.59</v>
      </c>
    </row>
    <row r="4" spans="1:47" ht="72" x14ac:dyDescent="0.3">
      <c r="A4" s="29"/>
      <c r="B4" s="18" t="s">
        <v>4</v>
      </c>
      <c r="C4" s="21">
        <v>4</v>
      </c>
      <c r="D4" s="21">
        <v>2</v>
      </c>
      <c r="E4" s="12"/>
      <c r="F4" s="13"/>
      <c r="G4" s="10" t="s">
        <v>13</v>
      </c>
      <c r="H4" s="21">
        <v>4</v>
      </c>
      <c r="I4" s="21">
        <v>4</v>
      </c>
      <c r="J4" s="57"/>
      <c r="K4" s="59"/>
      <c r="L4" s="10" t="s">
        <v>16</v>
      </c>
      <c r="M4" s="21">
        <v>4</v>
      </c>
      <c r="N4" s="21">
        <v>5</v>
      </c>
      <c r="O4" s="53"/>
      <c r="P4" s="50"/>
      <c r="Q4" s="10" t="s">
        <v>19</v>
      </c>
      <c r="R4" s="21">
        <v>4</v>
      </c>
      <c r="S4" s="21">
        <v>5</v>
      </c>
      <c r="T4" s="53"/>
      <c r="U4" s="50"/>
      <c r="V4" s="10" t="s">
        <v>22</v>
      </c>
      <c r="W4" s="21">
        <v>4</v>
      </c>
      <c r="X4" s="21">
        <v>3</v>
      </c>
      <c r="Y4" s="17"/>
      <c r="Z4" s="13"/>
      <c r="AA4" s="19" t="s">
        <v>26</v>
      </c>
      <c r="AB4" s="21">
        <v>4</v>
      </c>
      <c r="AC4" s="21">
        <v>3</v>
      </c>
      <c r="AD4" s="52"/>
      <c r="AE4" s="49"/>
      <c r="AF4" s="22" t="s">
        <v>29</v>
      </c>
      <c r="AG4" s="21">
        <v>4</v>
      </c>
      <c r="AH4" s="21">
        <v>2</v>
      </c>
      <c r="AI4" s="17"/>
      <c r="AJ4" s="13"/>
      <c r="AK4" s="19" t="s">
        <v>34</v>
      </c>
      <c r="AL4" s="21">
        <v>4</v>
      </c>
      <c r="AM4" s="21">
        <v>2</v>
      </c>
      <c r="AN4" s="17"/>
      <c r="AO4" s="13"/>
      <c r="AP4" s="10" t="s">
        <v>40</v>
      </c>
      <c r="AQ4" s="22">
        <v>4</v>
      </c>
      <c r="AR4" s="22">
        <v>2</v>
      </c>
      <c r="AS4" s="52"/>
      <c r="AT4" s="49"/>
      <c r="AU4" s="46"/>
    </row>
    <row r="5" spans="1:47" ht="72" x14ac:dyDescent="0.3">
      <c r="A5" s="29"/>
      <c r="B5" s="10" t="s">
        <v>5</v>
      </c>
      <c r="C5" s="11">
        <v>3</v>
      </c>
      <c r="D5" s="11">
        <v>5</v>
      </c>
      <c r="E5" s="12"/>
      <c r="F5" s="13"/>
      <c r="G5" s="10"/>
      <c r="H5" s="11"/>
      <c r="I5" s="11"/>
      <c r="J5" s="55"/>
      <c r="K5" s="33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4</v>
      </c>
      <c r="AC5" s="11">
        <v>3</v>
      </c>
      <c r="AD5" s="53"/>
      <c r="AE5" s="50"/>
      <c r="AF5" s="10" t="s">
        <v>30</v>
      </c>
      <c r="AG5" s="11">
        <v>4</v>
      </c>
      <c r="AH5" s="11">
        <v>2</v>
      </c>
      <c r="AI5" s="17"/>
      <c r="AJ5" s="13"/>
      <c r="AK5" s="19" t="s">
        <v>35</v>
      </c>
      <c r="AL5" s="11">
        <v>5</v>
      </c>
      <c r="AM5" s="11">
        <v>3</v>
      </c>
      <c r="AN5" s="17"/>
      <c r="AO5" s="13"/>
      <c r="AP5" s="10" t="s">
        <v>41</v>
      </c>
      <c r="AQ5" s="22">
        <v>4</v>
      </c>
      <c r="AR5" s="22">
        <v>3</v>
      </c>
      <c r="AS5" s="52"/>
      <c r="AT5" s="49"/>
      <c r="AU5" s="46"/>
    </row>
    <row r="6" spans="1:47" ht="57.6" x14ac:dyDescent="0.3">
      <c r="A6" s="29"/>
      <c r="B6" s="18"/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44"/>
      <c r="AF6" s="10" t="s">
        <v>31</v>
      </c>
      <c r="AG6" s="22">
        <v>5</v>
      </c>
      <c r="AH6" s="22">
        <v>5</v>
      </c>
      <c r="AI6" s="17"/>
      <c r="AJ6" s="13"/>
      <c r="AK6" s="10" t="s">
        <v>36</v>
      </c>
      <c r="AL6" s="11">
        <v>4</v>
      </c>
      <c r="AM6" s="11">
        <v>1</v>
      </c>
      <c r="AN6" s="17"/>
      <c r="AO6" s="13"/>
      <c r="AP6" s="10" t="s">
        <v>42</v>
      </c>
      <c r="AQ6" s="22">
        <v>4</v>
      </c>
      <c r="AR6" s="22">
        <v>3</v>
      </c>
      <c r="AS6" s="52"/>
      <c r="AT6" s="49"/>
      <c r="AU6" s="46"/>
    </row>
    <row r="7" spans="1:47" ht="28.8" x14ac:dyDescent="0.3">
      <c r="A7" s="29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2</v>
      </c>
      <c r="AN7" s="17"/>
      <c r="AO7" s="13"/>
      <c r="AP7" s="10" t="s">
        <v>43</v>
      </c>
      <c r="AQ7" s="22">
        <v>4</v>
      </c>
      <c r="AR7" s="22">
        <v>4</v>
      </c>
      <c r="AS7" s="52"/>
      <c r="AT7" s="49"/>
      <c r="AU7" s="46"/>
    </row>
    <row r="8" spans="1:47" x14ac:dyDescent="0.3">
      <c r="A8" s="29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10" t="s">
        <v>5</v>
      </c>
      <c r="AQ8" s="11">
        <v>3</v>
      </c>
      <c r="AR8" s="11">
        <v>5</v>
      </c>
      <c r="AS8" s="53"/>
      <c r="AT8" s="50"/>
      <c r="AU8" s="47"/>
    </row>
  </sheetData>
  <mergeCells count="21">
    <mergeCell ref="A1:AT1"/>
    <mergeCell ref="A3:A8"/>
    <mergeCell ref="AU3:AU8"/>
    <mergeCell ref="AT3:AT8"/>
    <mergeCell ref="AS3:AS8"/>
    <mergeCell ref="AD3:AD5"/>
    <mergeCell ref="AE3:AE5"/>
    <mergeCell ref="O3:O4"/>
    <mergeCell ref="AI3:AI6"/>
    <mergeCell ref="AJ3:AJ6"/>
    <mergeCell ref="AN3:AN7"/>
    <mergeCell ref="AO3:AO7"/>
    <mergeCell ref="Y3:Y5"/>
    <mergeCell ref="Z3:Z5"/>
    <mergeCell ref="P3:P4"/>
    <mergeCell ref="T3:T4"/>
    <mergeCell ref="U3:U4"/>
    <mergeCell ref="E3:E5"/>
    <mergeCell ref="F3:F5"/>
    <mergeCell ref="J3:J4"/>
    <mergeCell ref="K3:K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CE3B3-038F-4DD3-9B63-FCAD93F71380}">
  <dimension ref="A1:AU8"/>
  <sheetViews>
    <sheetView topLeftCell="C1" workbookViewId="0">
      <selection activeCell="K3" sqref="K3:K4"/>
    </sheetView>
  </sheetViews>
  <sheetFormatPr defaultRowHeight="14.4" x14ac:dyDescent="0.3"/>
  <cols>
    <col min="1" max="1" width="10.2187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9.44140625" customWidth="1"/>
    <col min="7" max="7" width="26.77734375" customWidth="1"/>
    <col min="8" max="8" width="7.109375" bestFit="1" customWidth="1"/>
    <col min="9" max="9" width="10" bestFit="1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17.5546875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6.109375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2"/>
    </row>
    <row r="2" spans="1:47" ht="57.6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45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28" t="s">
        <v>51</v>
      </c>
      <c r="B3" s="10" t="s">
        <v>3</v>
      </c>
      <c r="C3" s="11">
        <v>5</v>
      </c>
      <c r="D3" s="11">
        <v>1</v>
      </c>
      <c r="E3" s="12">
        <f>ROUND(((C3*D3)+(C4*D4)+(C5*D5))/(3*5),0)</f>
        <v>2</v>
      </c>
      <c r="F3" s="13">
        <v>5</v>
      </c>
      <c r="G3" s="10" t="s">
        <v>12</v>
      </c>
      <c r="H3" s="14">
        <v>5</v>
      </c>
      <c r="I3" s="14">
        <v>3</v>
      </c>
      <c r="J3" s="56">
        <f>ROUND(((H3*I3)+(H4*I4))/(2*5),0)</f>
        <v>3</v>
      </c>
      <c r="K3" s="58">
        <v>5</v>
      </c>
      <c r="L3" s="10" t="s">
        <v>15</v>
      </c>
      <c r="M3" s="11">
        <v>5</v>
      </c>
      <c r="N3" s="11">
        <v>4</v>
      </c>
      <c r="O3" s="51">
        <f>ROUND(((M3*N3)+(M4*N4))/(2*5),0)</f>
        <v>4</v>
      </c>
      <c r="P3" s="48">
        <v>4</v>
      </c>
      <c r="Q3" s="18" t="s">
        <v>18</v>
      </c>
      <c r="R3" s="11">
        <v>5</v>
      </c>
      <c r="S3" s="11">
        <v>4</v>
      </c>
      <c r="T3" s="51">
        <f>ROUND(((R3*S3)+(R4*S4))/(3*5),0)</f>
        <v>3</v>
      </c>
      <c r="U3" s="48">
        <v>4</v>
      </c>
      <c r="V3" s="10" t="s">
        <v>21</v>
      </c>
      <c r="W3" s="11">
        <v>5</v>
      </c>
      <c r="X3" s="11">
        <v>5</v>
      </c>
      <c r="Y3" s="17">
        <f>ROUND(((W3*X3)+(W4*X4)+(W5*X5))/(3*5),0)</f>
        <v>3</v>
      </c>
      <c r="Z3" s="13">
        <v>5</v>
      </c>
      <c r="AA3" s="19" t="s">
        <v>25</v>
      </c>
      <c r="AB3" s="11">
        <v>5</v>
      </c>
      <c r="AC3" s="11">
        <v>4</v>
      </c>
      <c r="AD3" s="51">
        <f>ROUND(((AB3*AC3)+(AB4*AC4)+(AB5*AC5))/(3*5),0)</f>
        <v>3</v>
      </c>
      <c r="AE3" s="48">
        <v>5</v>
      </c>
      <c r="AF3" s="10" t="s">
        <v>28</v>
      </c>
      <c r="AG3" s="11">
        <v>5</v>
      </c>
      <c r="AH3" s="11">
        <v>4</v>
      </c>
      <c r="AI3" s="17">
        <f>ROUND(((AG3*AH3)+(AG4*AH4)+(AG5*AH5)+(AG6*AH6))/(4*5),0)</f>
        <v>4</v>
      </c>
      <c r="AJ3" s="13">
        <v>5</v>
      </c>
      <c r="AK3" s="19" t="s">
        <v>33</v>
      </c>
      <c r="AL3" s="11">
        <v>4</v>
      </c>
      <c r="AM3" s="11">
        <v>4</v>
      </c>
      <c r="AN3" s="17">
        <f>((AL3*AM3)+(AL4*AM4)+(AL5*AM5)+(AL6*AM6)+(AL7*AM7))/(5*5)</f>
        <v>3.12</v>
      </c>
      <c r="AO3" s="13">
        <v>4</v>
      </c>
      <c r="AP3" s="10" t="s">
        <v>39</v>
      </c>
      <c r="AQ3" s="20">
        <v>5</v>
      </c>
      <c r="AR3" s="20">
        <v>3</v>
      </c>
      <c r="AS3" s="51">
        <f>((AQ3*AR3)+(AQ4*AR4)+(AQ5*AR5)+(AQ6*AR6)+(AQ7*AR7)+(AQ8*AR8))/(6*5)</f>
        <v>2.8666666666666667</v>
      </c>
      <c r="AT3" s="48">
        <v>5</v>
      </c>
      <c r="AU3" s="45">
        <f>((E3*F3)+(J3*K3)+(O3*P3)+(T3*U3)+(Y3*Z3)+(AD3*AE3)+(AI3*AJ3)+(AN3*AO3)+(AS3*AT3))/(9*5*5)</f>
        <v>0.5769481481481481</v>
      </c>
    </row>
    <row r="4" spans="1:47" ht="72" x14ac:dyDescent="0.3">
      <c r="A4" s="28"/>
      <c r="B4" s="18" t="s">
        <v>4</v>
      </c>
      <c r="C4" s="21">
        <v>4</v>
      </c>
      <c r="D4" s="21">
        <v>1</v>
      </c>
      <c r="E4" s="12"/>
      <c r="F4" s="13"/>
      <c r="G4" s="10" t="s">
        <v>13</v>
      </c>
      <c r="H4" s="21">
        <v>4</v>
      </c>
      <c r="I4" s="21">
        <v>3</v>
      </c>
      <c r="J4" s="57"/>
      <c r="K4" s="59"/>
      <c r="L4" s="10" t="s">
        <v>16</v>
      </c>
      <c r="M4" s="21">
        <v>4</v>
      </c>
      <c r="N4" s="21">
        <v>5</v>
      </c>
      <c r="O4" s="53"/>
      <c r="P4" s="50"/>
      <c r="Q4" s="10" t="s">
        <v>19</v>
      </c>
      <c r="R4" s="21">
        <v>4</v>
      </c>
      <c r="S4" s="21">
        <v>5</v>
      </c>
      <c r="T4" s="53"/>
      <c r="U4" s="50"/>
      <c r="V4" s="10" t="s">
        <v>22</v>
      </c>
      <c r="W4" s="21">
        <v>3</v>
      </c>
      <c r="X4" s="21">
        <v>3</v>
      </c>
      <c r="Y4" s="17"/>
      <c r="Z4" s="13"/>
      <c r="AA4" s="19" t="s">
        <v>26</v>
      </c>
      <c r="AB4" s="21">
        <v>4</v>
      </c>
      <c r="AC4" s="21">
        <v>3</v>
      </c>
      <c r="AD4" s="52"/>
      <c r="AE4" s="49"/>
      <c r="AF4" s="22" t="s">
        <v>29</v>
      </c>
      <c r="AG4" s="21">
        <v>4</v>
      </c>
      <c r="AH4" s="21">
        <v>4</v>
      </c>
      <c r="AI4" s="17"/>
      <c r="AJ4" s="13"/>
      <c r="AK4" s="19" t="s">
        <v>34</v>
      </c>
      <c r="AL4" s="21">
        <v>4</v>
      </c>
      <c r="AM4" s="21">
        <v>3</v>
      </c>
      <c r="AN4" s="17"/>
      <c r="AO4" s="13"/>
      <c r="AP4" s="10" t="s">
        <v>40</v>
      </c>
      <c r="AQ4" s="22">
        <v>4</v>
      </c>
      <c r="AR4" s="22">
        <v>3</v>
      </c>
      <c r="AS4" s="52"/>
      <c r="AT4" s="49"/>
      <c r="AU4" s="46"/>
    </row>
    <row r="5" spans="1:47" ht="72" x14ac:dyDescent="0.3">
      <c r="A5" s="28"/>
      <c r="B5" s="10" t="s">
        <v>5</v>
      </c>
      <c r="C5" s="11">
        <v>3</v>
      </c>
      <c r="D5" s="11">
        <v>5</v>
      </c>
      <c r="E5" s="12"/>
      <c r="F5" s="13"/>
      <c r="G5" s="10"/>
      <c r="H5" s="21"/>
      <c r="I5" s="21"/>
      <c r="J5" s="55"/>
      <c r="K5" s="33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3</v>
      </c>
      <c r="AC5" s="11">
        <v>3</v>
      </c>
      <c r="AD5" s="53"/>
      <c r="AE5" s="50"/>
      <c r="AF5" s="10" t="s">
        <v>30</v>
      </c>
      <c r="AG5" s="11">
        <v>4</v>
      </c>
      <c r="AH5" s="11">
        <v>4</v>
      </c>
      <c r="AI5" s="17"/>
      <c r="AJ5" s="13"/>
      <c r="AK5" s="19" t="s">
        <v>35</v>
      </c>
      <c r="AL5" s="11">
        <v>5</v>
      </c>
      <c r="AM5" s="11">
        <v>4</v>
      </c>
      <c r="AN5" s="17"/>
      <c r="AO5" s="13"/>
      <c r="AP5" s="10" t="s">
        <v>41</v>
      </c>
      <c r="AQ5" s="22">
        <v>4</v>
      </c>
      <c r="AR5" s="22">
        <v>3</v>
      </c>
      <c r="AS5" s="52"/>
      <c r="AT5" s="49"/>
      <c r="AU5" s="46"/>
    </row>
    <row r="6" spans="1:47" ht="57.6" x14ac:dyDescent="0.3">
      <c r="A6" s="28"/>
      <c r="B6" s="18" t="s">
        <v>6</v>
      </c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44"/>
      <c r="AF6" s="10" t="s">
        <v>31</v>
      </c>
      <c r="AG6" s="22">
        <v>5</v>
      </c>
      <c r="AH6" s="22">
        <v>4</v>
      </c>
      <c r="AI6" s="17"/>
      <c r="AJ6" s="13"/>
      <c r="AK6" s="10" t="s">
        <v>36</v>
      </c>
      <c r="AL6" s="11">
        <v>5</v>
      </c>
      <c r="AM6" s="11">
        <v>2</v>
      </c>
      <c r="AN6" s="17"/>
      <c r="AO6" s="13"/>
      <c r="AP6" s="10" t="s">
        <v>42</v>
      </c>
      <c r="AQ6" s="22">
        <v>4</v>
      </c>
      <c r="AR6" s="22">
        <v>4</v>
      </c>
      <c r="AS6" s="52"/>
      <c r="AT6" s="49"/>
      <c r="AU6" s="46"/>
    </row>
    <row r="7" spans="1:47" ht="28.8" x14ac:dyDescent="0.3">
      <c r="A7" s="28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4</v>
      </c>
      <c r="AN7" s="17"/>
      <c r="AO7" s="13"/>
      <c r="AP7" s="10" t="s">
        <v>43</v>
      </c>
      <c r="AQ7" s="22">
        <v>4</v>
      </c>
      <c r="AR7" s="22">
        <v>4</v>
      </c>
      <c r="AS7" s="52"/>
      <c r="AT7" s="49"/>
      <c r="AU7" s="46"/>
    </row>
    <row r="8" spans="1:47" x14ac:dyDescent="0.3">
      <c r="A8" s="28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10" t="s">
        <v>5</v>
      </c>
      <c r="AQ8" s="11">
        <v>3</v>
      </c>
      <c r="AR8" s="11">
        <v>5</v>
      </c>
      <c r="AS8" s="53"/>
      <c r="AT8" s="50"/>
      <c r="AU8" s="47"/>
    </row>
  </sheetData>
  <mergeCells count="21">
    <mergeCell ref="A1:AT1"/>
    <mergeCell ref="A3:A8"/>
    <mergeCell ref="AU3:AU8"/>
    <mergeCell ref="AT3:AT8"/>
    <mergeCell ref="AS3:AS8"/>
    <mergeCell ref="AD3:AD5"/>
    <mergeCell ref="AE3:AE5"/>
    <mergeCell ref="T3:T4"/>
    <mergeCell ref="AI3:AI6"/>
    <mergeCell ref="AJ3:AJ6"/>
    <mergeCell ref="AN3:AN7"/>
    <mergeCell ref="AO3:AO7"/>
    <mergeCell ref="Y3:Y5"/>
    <mergeCell ref="Z3:Z5"/>
    <mergeCell ref="U3:U4"/>
    <mergeCell ref="P3:P4"/>
    <mergeCell ref="E3:E5"/>
    <mergeCell ref="F3:F5"/>
    <mergeCell ref="O3:O4"/>
    <mergeCell ref="J3:J4"/>
    <mergeCell ref="K3:K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1806D-AC44-43DA-B999-9E1120E3F161}">
  <dimension ref="A1:AU8"/>
  <sheetViews>
    <sheetView tabSelected="1" topLeftCell="G1" workbookViewId="0">
      <selection activeCell="U3" sqref="U3:U4"/>
    </sheetView>
  </sheetViews>
  <sheetFormatPr defaultRowHeight="14.4" x14ac:dyDescent="0.3"/>
  <cols>
    <col min="1" max="1" width="10.21875" bestFit="1" customWidth="1"/>
    <col min="2" max="2" width="26.6640625" customWidth="1"/>
    <col min="3" max="3" width="7.109375" bestFit="1" customWidth="1"/>
    <col min="4" max="4" width="10" bestFit="1" customWidth="1"/>
    <col min="5" max="5" width="8.33203125" bestFit="1" customWidth="1"/>
    <col min="6" max="6" width="9.44140625" customWidth="1"/>
    <col min="7" max="7" width="26.77734375" customWidth="1"/>
    <col min="8" max="8" width="7.109375" bestFit="1" customWidth="1"/>
    <col min="9" max="9" width="10" bestFit="1" customWidth="1"/>
    <col min="10" max="10" width="8.33203125" bestFit="1" customWidth="1"/>
    <col min="11" max="11" width="9.77734375" bestFit="1" customWidth="1"/>
    <col min="12" max="12" width="21.44140625" customWidth="1"/>
    <col min="13" max="13" width="6.88671875" customWidth="1"/>
    <col min="14" max="14" width="10" bestFit="1" customWidth="1"/>
    <col min="15" max="15" width="8.33203125" bestFit="1" customWidth="1"/>
    <col min="16" max="16" width="9.77734375" bestFit="1" customWidth="1"/>
    <col min="17" max="17" width="19.21875" bestFit="1" customWidth="1"/>
    <col min="18" max="18" width="7.109375" bestFit="1" customWidth="1"/>
    <col min="19" max="19" width="10" bestFit="1" customWidth="1"/>
    <col min="20" max="20" width="8.33203125" bestFit="1" customWidth="1"/>
    <col min="21" max="21" width="9.77734375" bestFit="1" customWidth="1"/>
    <col min="22" max="22" width="15.5546875" customWidth="1"/>
    <col min="23" max="23" width="7.109375" bestFit="1" customWidth="1"/>
    <col min="24" max="24" width="10" bestFit="1" customWidth="1"/>
    <col min="25" max="25" width="8.33203125" bestFit="1" customWidth="1"/>
    <col min="26" max="26" width="9.77734375" bestFit="1" customWidth="1"/>
    <col min="27" max="27" width="17" customWidth="1"/>
    <col min="28" max="28" width="6.88671875" customWidth="1"/>
    <col min="29" max="29" width="10" bestFit="1" customWidth="1"/>
    <col min="30" max="30" width="8.33203125" bestFit="1" customWidth="1"/>
    <col min="31" max="31" width="9.77734375" bestFit="1" customWidth="1"/>
    <col min="32" max="32" width="15.109375" bestFit="1" customWidth="1"/>
    <col min="33" max="33" width="7.109375" bestFit="1" customWidth="1"/>
    <col min="34" max="34" width="10" bestFit="1" customWidth="1"/>
    <col min="35" max="35" width="8.33203125" bestFit="1" customWidth="1"/>
    <col min="36" max="36" width="9.77734375" bestFit="1" customWidth="1"/>
    <col min="37" max="37" width="11.77734375" customWidth="1"/>
    <col min="38" max="38" width="7.109375" bestFit="1" customWidth="1"/>
    <col min="39" max="39" width="10" customWidth="1"/>
    <col min="40" max="40" width="8.33203125" bestFit="1" customWidth="1"/>
    <col min="41" max="41" width="9.77734375" bestFit="1" customWidth="1"/>
    <col min="42" max="42" width="24.88671875" customWidth="1"/>
    <col min="43" max="43" width="7.109375" bestFit="1" customWidth="1"/>
    <col min="44" max="44" width="10" customWidth="1"/>
    <col min="45" max="45" width="8.33203125" bestFit="1" customWidth="1"/>
    <col min="46" max="46" width="9.77734375" bestFit="1" customWidth="1"/>
    <col min="47" max="47" width="12.109375" customWidth="1"/>
  </cols>
  <sheetData>
    <row r="1" spans="1:47" x14ac:dyDescent="0.3">
      <c r="A1" s="1" t="s">
        <v>56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2"/>
    </row>
    <row r="2" spans="1:47" ht="43.2" x14ac:dyDescent="0.3">
      <c r="A2" s="3" t="s">
        <v>0</v>
      </c>
      <c r="B2" s="4" t="s">
        <v>2</v>
      </c>
      <c r="C2" s="5" t="s">
        <v>7</v>
      </c>
      <c r="D2" s="6" t="s">
        <v>8</v>
      </c>
      <c r="E2" s="7" t="s">
        <v>9</v>
      </c>
      <c r="F2" s="8" t="s">
        <v>10</v>
      </c>
      <c r="G2" s="4" t="s">
        <v>11</v>
      </c>
      <c r="H2" s="5" t="s">
        <v>7</v>
      </c>
      <c r="I2" s="6" t="s">
        <v>8</v>
      </c>
      <c r="J2" s="7" t="s">
        <v>9</v>
      </c>
      <c r="K2" s="8" t="s">
        <v>10</v>
      </c>
      <c r="L2" s="4" t="s">
        <v>14</v>
      </c>
      <c r="M2" s="5" t="s">
        <v>7</v>
      </c>
      <c r="N2" s="6" t="s">
        <v>8</v>
      </c>
      <c r="O2" s="7" t="s">
        <v>9</v>
      </c>
      <c r="P2" s="8" t="s">
        <v>10</v>
      </c>
      <c r="Q2" s="4" t="s">
        <v>17</v>
      </c>
      <c r="R2" s="5" t="s">
        <v>7</v>
      </c>
      <c r="S2" s="6" t="s">
        <v>8</v>
      </c>
      <c r="T2" s="7" t="s">
        <v>9</v>
      </c>
      <c r="U2" s="8" t="s">
        <v>10</v>
      </c>
      <c r="V2" s="4" t="s">
        <v>20</v>
      </c>
      <c r="W2" s="5" t="s">
        <v>7</v>
      </c>
      <c r="X2" s="6" t="s">
        <v>8</v>
      </c>
      <c r="Y2" s="7" t="s">
        <v>9</v>
      </c>
      <c r="Z2" s="8" t="s">
        <v>10</v>
      </c>
      <c r="AA2" s="4" t="s">
        <v>45</v>
      </c>
      <c r="AB2" s="5" t="s">
        <v>7</v>
      </c>
      <c r="AC2" s="6" t="s">
        <v>8</v>
      </c>
      <c r="AD2" s="7" t="s">
        <v>9</v>
      </c>
      <c r="AE2" s="8" t="s">
        <v>10</v>
      </c>
      <c r="AF2" s="4" t="s">
        <v>27</v>
      </c>
      <c r="AG2" s="5" t="s">
        <v>7</v>
      </c>
      <c r="AH2" s="6" t="s">
        <v>8</v>
      </c>
      <c r="AI2" s="7" t="s">
        <v>9</v>
      </c>
      <c r="AJ2" s="8" t="s">
        <v>10</v>
      </c>
      <c r="AK2" s="4" t="s">
        <v>32</v>
      </c>
      <c r="AL2" s="5" t="s">
        <v>7</v>
      </c>
      <c r="AM2" s="6" t="s">
        <v>8</v>
      </c>
      <c r="AN2" s="7" t="s">
        <v>9</v>
      </c>
      <c r="AO2" s="8" t="s">
        <v>10</v>
      </c>
      <c r="AP2" s="4" t="s">
        <v>38</v>
      </c>
      <c r="AQ2" s="5" t="s">
        <v>7</v>
      </c>
      <c r="AR2" s="6" t="s">
        <v>8</v>
      </c>
      <c r="AS2" s="7" t="s">
        <v>9</v>
      </c>
      <c r="AT2" s="8" t="s">
        <v>10</v>
      </c>
      <c r="AU2" s="9" t="s">
        <v>44</v>
      </c>
    </row>
    <row r="3" spans="1:47" ht="43.2" x14ac:dyDescent="0.3">
      <c r="A3" s="25" t="s">
        <v>52</v>
      </c>
      <c r="B3" s="10" t="s">
        <v>3</v>
      </c>
      <c r="C3" s="11">
        <v>5</v>
      </c>
      <c r="D3" s="11">
        <v>2</v>
      </c>
      <c r="E3" s="12">
        <f>ROUND(((C3*D3)+(C4*D4)+(C5*D5))/(3 *5),0)</f>
        <v>3</v>
      </c>
      <c r="F3" s="13">
        <v>5</v>
      </c>
      <c r="G3" s="10" t="s">
        <v>12</v>
      </c>
      <c r="H3" s="14">
        <v>5</v>
      </c>
      <c r="I3" s="14">
        <v>5</v>
      </c>
      <c r="J3" s="56">
        <f>ROUND(((H3*I3)+(H4*I4))/(2*5),0)</f>
        <v>4</v>
      </c>
      <c r="K3" s="58">
        <v>5</v>
      </c>
      <c r="L3" s="10" t="s">
        <v>53</v>
      </c>
      <c r="M3" s="11">
        <v>5</v>
      </c>
      <c r="N3" s="11">
        <v>5</v>
      </c>
      <c r="O3" s="51">
        <f>ROUND(((M3*N3)+(M4*N4))/(2*5),0)</f>
        <v>5</v>
      </c>
      <c r="P3" s="48">
        <v>4</v>
      </c>
      <c r="Q3" s="18" t="s">
        <v>18</v>
      </c>
      <c r="R3" s="11">
        <v>5</v>
      </c>
      <c r="S3" s="11">
        <v>5</v>
      </c>
      <c r="T3" s="51">
        <f>ROUND(((R3*S3)+(R4*S4))/(2*5),0)</f>
        <v>5</v>
      </c>
      <c r="U3" s="48">
        <v>4</v>
      </c>
      <c r="V3" s="10" t="s">
        <v>21</v>
      </c>
      <c r="W3" s="11">
        <v>5</v>
      </c>
      <c r="X3" s="11">
        <v>4</v>
      </c>
      <c r="Y3" s="17">
        <f>ROUND(((W3*X3)+(W4*X4)+(W5*X5))/(3*5),0)</f>
        <v>3</v>
      </c>
      <c r="Z3" s="13">
        <v>5</v>
      </c>
      <c r="AA3" s="19" t="s">
        <v>25</v>
      </c>
      <c r="AB3" s="11">
        <v>5</v>
      </c>
      <c r="AC3" s="11">
        <v>4</v>
      </c>
      <c r="AD3" s="51">
        <f>((AB3*AC3)+(AB4*AC4)+(AB5*AC5))/(3*5)</f>
        <v>3.4666666666666668</v>
      </c>
      <c r="AE3" s="48">
        <v>5</v>
      </c>
      <c r="AF3" s="10" t="s">
        <v>28</v>
      </c>
      <c r="AG3" s="11">
        <v>5</v>
      </c>
      <c r="AH3" s="11">
        <v>4</v>
      </c>
      <c r="AI3" s="17">
        <f>ROUND(((AG3*AH3)+(AG4*AH4)+(AG5*AH5)+(AG6*AH6))/(4*5),0)</f>
        <v>4</v>
      </c>
      <c r="AJ3" s="13">
        <v>5</v>
      </c>
      <c r="AK3" s="19" t="s">
        <v>33</v>
      </c>
      <c r="AL3" s="11">
        <v>4</v>
      </c>
      <c r="AM3" s="11">
        <v>3</v>
      </c>
      <c r="AN3" s="17">
        <f>ROUND(((AL3*AM3)+(AL4*AM4)+(AL5*AM5)+(AL6*AM6)+(AL7*AM7))/(5*5),0)</f>
        <v>2</v>
      </c>
      <c r="AO3" s="13">
        <v>4</v>
      </c>
      <c r="AP3" s="10" t="s">
        <v>39</v>
      </c>
      <c r="AQ3" s="20">
        <v>5</v>
      </c>
      <c r="AR3" s="20">
        <v>4</v>
      </c>
      <c r="AS3" s="17">
        <f>((AQ3*AR3)+(AQ4*AR4)+(AQ5*AR5)+(AQ6*AR6)+(AQ7*AR7)+(AQ8*AR8))/(6*5)</f>
        <v>2.6333333333333333</v>
      </c>
      <c r="AT3" s="13">
        <v>5</v>
      </c>
      <c r="AU3" s="45">
        <f>((E3*F3)+(J3*K3)+(O3*P3)+(T3*U3)+(Y3*Z3)+(AD3*AE3)+(AI3*AJ3)+(AN3*AO3)+(AS3*AT3))/(9*5*5)</f>
        <v>0.66</v>
      </c>
    </row>
    <row r="4" spans="1:47" ht="72" x14ac:dyDescent="0.3">
      <c r="A4" s="26"/>
      <c r="B4" s="18" t="s">
        <v>4</v>
      </c>
      <c r="C4" s="21">
        <v>4</v>
      </c>
      <c r="D4" s="21">
        <v>4</v>
      </c>
      <c r="E4" s="12"/>
      <c r="F4" s="13"/>
      <c r="G4" s="10" t="s">
        <v>13</v>
      </c>
      <c r="H4" s="21">
        <v>4</v>
      </c>
      <c r="I4" s="21">
        <v>4</v>
      </c>
      <c r="J4" s="57"/>
      <c r="K4" s="59"/>
      <c r="L4" s="10" t="s">
        <v>54</v>
      </c>
      <c r="M4" s="21">
        <v>4</v>
      </c>
      <c r="N4" s="21">
        <v>5</v>
      </c>
      <c r="O4" s="53"/>
      <c r="P4" s="50"/>
      <c r="Q4" s="10" t="s">
        <v>19</v>
      </c>
      <c r="R4" s="21">
        <v>4</v>
      </c>
      <c r="S4" s="21">
        <v>5</v>
      </c>
      <c r="T4" s="53"/>
      <c r="U4" s="50"/>
      <c r="V4" s="10" t="s">
        <v>22</v>
      </c>
      <c r="W4" s="21">
        <v>4</v>
      </c>
      <c r="X4" s="21">
        <v>4</v>
      </c>
      <c r="Y4" s="17"/>
      <c r="Z4" s="13"/>
      <c r="AA4" s="19" t="s">
        <v>26</v>
      </c>
      <c r="AB4" s="21">
        <v>4</v>
      </c>
      <c r="AC4" s="21">
        <v>4</v>
      </c>
      <c r="AD4" s="52"/>
      <c r="AE4" s="49"/>
      <c r="AF4" s="22" t="s">
        <v>29</v>
      </c>
      <c r="AG4" s="21">
        <v>4</v>
      </c>
      <c r="AH4" s="21">
        <v>5</v>
      </c>
      <c r="AI4" s="17"/>
      <c r="AJ4" s="13"/>
      <c r="AK4" s="19" t="s">
        <v>34</v>
      </c>
      <c r="AL4" s="21">
        <v>4</v>
      </c>
      <c r="AM4" s="21">
        <v>3</v>
      </c>
      <c r="AN4" s="17"/>
      <c r="AO4" s="13"/>
      <c r="AP4" s="10" t="s">
        <v>40</v>
      </c>
      <c r="AQ4" s="22">
        <v>4</v>
      </c>
      <c r="AR4" s="22">
        <v>3</v>
      </c>
      <c r="AS4" s="17"/>
      <c r="AT4" s="13"/>
      <c r="AU4" s="46"/>
    </row>
    <row r="5" spans="1:47" ht="72" x14ac:dyDescent="0.3">
      <c r="A5" s="26"/>
      <c r="B5" s="10" t="s">
        <v>5</v>
      </c>
      <c r="C5" s="11">
        <v>3</v>
      </c>
      <c r="D5" s="11">
        <v>5</v>
      </c>
      <c r="E5" s="12"/>
      <c r="F5" s="13"/>
      <c r="G5" s="10"/>
      <c r="H5" s="14"/>
      <c r="I5" s="14"/>
      <c r="J5" s="55"/>
      <c r="K5" s="33"/>
      <c r="L5" s="10"/>
      <c r="M5" s="11"/>
      <c r="N5" s="11"/>
      <c r="O5" s="43"/>
      <c r="P5" s="44"/>
      <c r="Q5" s="10"/>
      <c r="R5" s="11"/>
      <c r="S5" s="11"/>
      <c r="T5" s="43"/>
      <c r="U5" s="44"/>
      <c r="V5" s="10" t="s">
        <v>23</v>
      </c>
      <c r="W5" s="11">
        <v>3</v>
      </c>
      <c r="X5" s="11">
        <v>2</v>
      </c>
      <c r="Y5" s="17"/>
      <c r="Z5" s="13"/>
      <c r="AA5" s="10" t="s">
        <v>22</v>
      </c>
      <c r="AB5" s="11">
        <v>4</v>
      </c>
      <c r="AC5" s="11">
        <v>4</v>
      </c>
      <c r="AD5" s="53"/>
      <c r="AE5" s="49"/>
      <c r="AF5" s="10" t="s">
        <v>30</v>
      </c>
      <c r="AG5" s="11">
        <v>4</v>
      </c>
      <c r="AH5" s="11">
        <v>4</v>
      </c>
      <c r="AI5" s="17"/>
      <c r="AJ5" s="13"/>
      <c r="AK5" s="19" t="s">
        <v>35</v>
      </c>
      <c r="AL5" s="11">
        <v>5</v>
      </c>
      <c r="AM5" s="11">
        <v>3</v>
      </c>
      <c r="AN5" s="17"/>
      <c r="AO5" s="13"/>
      <c r="AP5" s="10" t="s">
        <v>41</v>
      </c>
      <c r="AQ5" s="22">
        <v>4</v>
      </c>
      <c r="AR5" s="22">
        <v>3</v>
      </c>
      <c r="AS5" s="17"/>
      <c r="AT5" s="13"/>
      <c r="AU5" s="46"/>
    </row>
    <row r="6" spans="1:47" ht="57.6" x14ac:dyDescent="0.3">
      <c r="A6" s="26"/>
      <c r="B6" s="18" t="s">
        <v>6</v>
      </c>
      <c r="C6" s="22"/>
      <c r="D6" s="22"/>
      <c r="E6" s="22"/>
      <c r="F6" s="22"/>
      <c r="G6" s="10"/>
      <c r="H6" s="22"/>
      <c r="I6" s="22"/>
      <c r="J6" s="22"/>
      <c r="K6" s="22"/>
      <c r="L6" s="10"/>
      <c r="M6" s="22"/>
      <c r="N6" s="22"/>
      <c r="O6" s="22"/>
      <c r="P6" s="22"/>
      <c r="Q6" s="22"/>
      <c r="R6" s="22"/>
      <c r="S6" s="22"/>
      <c r="T6" s="22"/>
      <c r="U6" s="22"/>
      <c r="V6" s="22"/>
      <c r="W6" s="23"/>
      <c r="X6" s="22"/>
      <c r="Y6" s="22"/>
      <c r="Z6" s="22"/>
      <c r="AA6" s="19"/>
      <c r="AB6" s="11"/>
      <c r="AC6" s="11"/>
      <c r="AD6" s="43"/>
      <c r="AE6" s="54"/>
      <c r="AF6" s="10" t="s">
        <v>31</v>
      </c>
      <c r="AG6" s="22">
        <v>4</v>
      </c>
      <c r="AH6" s="22">
        <v>4</v>
      </c>
      <c r="AI6" s="17"/>
      <c r="AJ6" s="13"/>
      <c r="AK6" s="24" t="s">
        <v>55</v>
      </c>
      <c r="AL6" s="11">
        <v>4</v>
      </c>
      <c r="AM6" s="11">
        <v>1</v>
      </c>
      <c r="AN6" s="17"/>
      <c r="AO6" s="13"/>
      <c r="AP6" s="10" t="s">
        <v>42</v>
      </c>
      <c r="AQ6" s="22">
        <v>4</v>
      </c>
      <c r="AR6" s="22">
        <v>2</v>
      </c>
      <c r="AS6" s="17"/>
      <c r="AT6" s="13"/>
      <c r="AU6" s="46"/>
    </row>
    <row r="7" spans="1:47" ht="28.8" x14ac:dyDescent="0.3">
      <c r="A7" s="26"/>
      <c r="B7" s="18"/>
      <c r="C7" s="22"/>
      <c r="D7" s="22"/>
      <c r="E7" s="22"/>
      <c r="F7" s="22"/>
      <c r="G7" s="10"/>
      <c r="H7" s="22"/>
      <c r="I7" s="22"/>
      <c r="J7" s="22"/>
      <c r="K7" s="22"/>
      <c r="L7" s="10"/>
      <c r="M7" s="22"/>
      <c r="N7" s="22"/>
      <c r="O7" s="22"/>
      <c r="P7" s="22"/>
      <c r="Q7" s="22"/>
      <c r="R7" s="22"/>
      <c r="S7" s="22"/>
      <c r="T7" s="22"/>
      <c r="U7" s="22"/>
      <c r="V7" s="22"/>
      <c r="W7" s="23"/>
      <c r="X7" s="22"/>
      <c r="Y7" s="22"/>
      <c r="Z7" s="22"/>
      <c r="AA7" s="19"/>
      <c r="AB7" s="22"/>
      <c r="AC7" s="22"/>
      <c r="AD7" s="22"/>
      <c r="AE7" s="22"/>
      <c r="AF7" s="22"/>
      <c r="AG7" s="22"/>
      <c r="AH7" s="22"/>
      <c r="AI7" s="22"/>
      <c r="AJ7" s="22"/>
      <c r="AK7" s="10" t="s">
        <v>37</v>
      </c>
      <c r="AL7" s="11">
        <v>5</v>
      </c>
      <c r="AM7" s="11">
        <v>3</v>
      </c>
      <c r="AN7" s="17"/>
      <c r="AO7" s="13"/>
      <c r="AP7" s="10" t="s">
        <v>43</v>
      </c>
      <c r="AQ7" s="22">
        <v>4</v>
      </c>
      <c r="AR7" s="22">
        <v>3</v>
      </c>
      <c r="AS7" s="17"/>
      <c r="AT7" s="13"/>
      <c r="AU7" s="46"/>
    </row>
    <row r="8" spans="1:47" x14ac:dyDescent="0.3">
      <c r="A8" s="27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10" t="s">
        <v>5</v>
      </c>
      <c r="AQ8" s="11">
        <v>3</v>
      </c>
      <c r="AR8" s="11">
        <v>5</v>
      </c>
      <c r="AS8" s="17"/>
      <c r="AT8" s="13"/>
      <c r="AU8" s="47"/>
    </row>
  </sheetData>
  <mergeCells count="21">
    <mergeCell ref="AT3:AT8"/>
    <mergeCell ref="A1:AT1"/>
    <mergeCell ref="A3:A8"/>
    <mergeCell ref="AU3:AU8"/>
    <mergeCell ref="AD3:AD5"/>
    <mergeCell ref="AE3:AE5"/>
    <mergeCell ref="O3:O4"/>
    <mergeCell ref="P3:P4"/>
    <mergeCell ref="J3:J4"/>
    <mergeCell ref="AI3:AI6"/>
    <mergeCell ref="AJ3:AJ6"/>
    <mergeCell ref="AN3:AN7"/>
    <mergeCell ref="AO3:AO7"/>
    <mergeCell ref="AS3:AS8"/>
    <mergeCell ref="Y3:Y5"/>
    <mergeCell ref="Z3:Z5"/>
    <mergeCell ref="T3:T4"/>
    <mergeCell ref="U3:U4"/>
    <mergeCell ref="E3:E5"/>
    <mergeCell ref="F3:F5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RAME</vt:lpstr>
      <vt:lpstr>ALLUMINIO</vt:lpstr>
      <vt:lpstr>NICHEL</vt:lpstr>
      <vt:lpstr>COBALTO</vt:lpstr>
      <vt:lpstr>GRAFITE</vt:lpstr>
      <vt:lpstr>MANGANESE</vt:lpstr>
      <vt:lpstr>LITIO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Allegro  Antonino</dc:creator>
  <cp:lastModifiedBy>Allegro  Antonino</cp:lastModifiedBy>
  <dcterms:created xsi:type="dcterms:W3CDTF">2025-03-20T10:38:00Z</dcterms:created>
  <dcterms:modified xsi:type="dcterms:W3CDTF">2025-03-20T10:58:48Z</dcterms:modified>
</cp:coreProperties>
</file>