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politoit-my.sharepoint.com/personal/s292993_studenti_polito_it/Documents/Tesi/Progetto/Codice/Input/"/>
    </mc:Choice>
  </mc:AlternateContent>
  <xr:revisionPtr revIDLastSave="166" documentId="11_AD4D5CB4E552A5DACE1C6449E0597C965ADEDD88" xr6:coauthVersionLast="47" xr6:coauthVersionMax="47" xr10:uidLastSave="{1BE4B6C4-0C7D-4650-BC98-DC47B9391504}"/>
  <bookViews>
    <workbookView xWindow="15300" yWindow="2820" windowWidth="17685" windowHeight="13755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" l="1"/>
  <c r="B10" i="1"/>
  <c r="G6" i="1"/>
  <c r="F6" i="1"/>
  <c r="C6" i="1"/>
  <c r="C9" i="1"/>
  <c r="C8" i="1"/>
  <c r="C4" i="1"/>
  <c r="E7" i="1"/>
  <c r="E10" i="1"/>
  <c r="B6" i="1"/>
  <c r="E6" i="1"/>
  <c r="D6" i="1"/>
  <c r="E5" i="1"/>
  <c r="D5" i="1"/>
  <c r="C5" i="1"/>
  <c r="B5" i="1"/>
  <c r="E4" i="1"/>
  <c r="D4" i="1"/>
  <c r="B4" i="1"/>
  <c r="G4" i="1"/>
  <c r="F4" i="1"/>
  <c r="B9" i="1"/>
  <c r="B8" i="1"/>
  <c r="B7" i="1"/>
  <c r="C7" i="1"/>
  <c r="B3" i="1"/>
  <c r="D7" i="1"/>
</calcChain>
</file>

<file path=xl/sharedStrings.xml><?xml version="1.0" encoding="utf-8"?>
<sst xmlns="http://schemas.openxmlformats.org/spreadsheetml/2006/main" count="16" uniqueCount="16">
  <si>
    <t>MTOW [kg]</t>
  </si>
  <si>
    <t>Mfuel [kg]</t>
  </si>
  <si>
    <t>Payload [kg]</t>
  </si>
  <si>
    <t>Lifting Surf [m2]</t>
  </si>
  <si>
    <t>Volume [m3]</t>
  </si>
  <si>
    <t>Length [m]</t>
  </si>
  <si>
    <t>W/S (wing loading) [kg/m2]</t>
  </si>
  <si>
    <t>ROCKWELL</t>
  </si>
  <si>
    <t>HYCAT-1A</t>
  </si>
  <si>
    <t>HYCAT·1</t>
  </si>
  <si>
    <t>HYCAT·4</t>
  </si>
  <si>
    <t>STRATOFLY MR5</t>
  </si>
  <si>
    <t>STRATOFLY MR3</t>
  </si>
  <si>
    <t>T/W (thrust to weight take-off)</t>
  </si>
  <si>
    <t>Mengines [kg]</t>
  </si>
  <si>
    <t>OUTPUT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</si>
</sst>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zoomScale="130" zoomScaleNormal="130" workbookViewId="0">
      <selection activeCell="B3" sqref="B3"/>
    </sheetView>
  </sheetViews>
  <sheetFormatPr defaultRowHeight="15" x14ac:dyDescent="0.25"/>
  <cols>
    <col min="1" max="1" width="25.85546875" bestFit="1" customWidth="1"/>
    <col min="2" max="2" width="13" customWidth="1"/>
    <col min="3" max="3" width="13.28515625" customWidth="1"/>
    <col min="4" max="4" width="12.5703125" customWidth="1"/>
    <col min="5" max="5" width="13.42578125" customWidth="1"/>
    <col min="6" max="6" width="13.5703125" customWidth="1"/>
    <col min="7" max="7" width="14" customWidth="1"/>
  </cols>
  <sheetData>
    <row r="1" spans="1:7" ht="30" x14ac:dyDescent="0.25">
      <c r="A1" s="1" t="s">
        <v>15</v>
      </c>
      <c r="B1" s="1" t="s">
        <v>7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</row>
    <row r="2" spans="1:7" x14ac:dyDescent="0.25">
      <c r="A2" t="s">
        <v>0</v>
      </c>
      <c r="B2">
        <f>481400*0.4536</f>
        <v>218363.04</v>
      </c>
      <c r="C2">
        <v>350953</v>
      </c>
      <c r="D2">
        <v>307382</v>
      </c>
      <c r="E2">
        <v>435196</v>
      </c>
      <c r="F2">
        <v>288360</v>
      </c>
      <c r="G2">
        <v>400000</v>
      </c>
    </row>
    <row r="3" spans="1:7" x14ac:dyDescent="0.25">
      <c r="A3" t="s">
        <v>1</v>
      </c>
      <c r="B3">
        <f>153000*0.4536</f>
        <v>69400.800000000003</v>
      </c>
      <c r="C3">
        <v>126123</v>
      </c>
      <c r="D3">
        <v>108453</v>
      </c>
      <c r="E3">
        <v>164140</v>
      </c>
      <c r="F3">
        <v>112000</v>
      </c>
      <c r="G3">
        <v>180000</v>
      </c>
    </row>
    <row r="4" spans="1:7" x14ac:dyDescent="0.25">
      <c r="A4" t="s">
        <v>14</v>
      </c>
      <c r="B4">
        <f>(37000+16200)*0.4536</f>
        <v>24131.52</v>
      </c>
      <c r="C4">
        <f>(51037+26113)*0.4536</f>
        <v>34995.24</v>
      </c>
      <c r="D4">
        <f>(44701+21437)*0.4536</f>
        <v>30000.196800000002</v>
      </c>
      <c r="E4">
        <f>(56960+25329)*0.4536</f>
        <v>37326.290399999998</v>
      </c>
      <c r="F4">
        <f>4000*6+1400</f>
        <v>25400</v>
      </c>
      <c r="G4">
        <f>4000*6+1400</f>
        <v>25400</v>
      </c>
    </row>
    <row r="5" spans="1:7" x14ac:dyDescent="0.25">
      <c r="A5" t="s">
        <v>2</v>
      </c>
      <c r="B5">
        <f>200*113.4</f>
        <v>22680</v>
      </c>
      <c r="C5">
        <f>200*95.256</f>
        <v>19051.2</v>
      </c>
      <c r="D5">
        <f>200*95.256</f>
        <v>19051.2</v>
      </c>
      <c r="E5">
        <f>200*95.256</f>
        <v>19051.2</v>
      </c>
      <c r="F5">
        <v>26400</v>
      </c>
      <c r="G5">
        <v>33000</v>
      </c>
    </row>
    <row r="6" spans="1:7" x14ac:dyDescent="0.25">
      <c r="A6" t="s">
        <v>3</v>
      </c>
      <c r="B6">
        <f t="shared" ref="B6:G6" si="0">B2/B9</f>
        <v>866.73668417104273</v>
      </c>
      <c r="C6">
        <f t="shared" si="0"/>
        <v>816.81562165433127</v>
      </c>
      <c r="D6">
        <f t="shared" si="0"/>
        <v>822.97724230254346</v>
      </c>
      <c r="E6">
        <f t="shared" si="0"/>
        <v>891.42974190905363</v>
      </c>
      <c r="F6">
        <f t="shared" si="0"/>
        <v>1999.722607489598</v>
      </c>
      <c r="G6">
        <f t="shared" si="0"/>
        <v>2490.6600249066005</v>
      </c>
    </row>
    <row r="7" spans="1:7" x14ac:dyDescent="0.25">
      <c r="A7" t="s">
        <v>4</v>
      </c>
      <c r="B7">
        <f>81606*0.0283</f>
        <v>2309.4497999999999</v>
      </c>
      <c r="C7">
        <f>91434.5*0.0283</f>
        <v>2587.5963499999998</v>
      </c>
      <c r="D7">
        <f>103582*0.0283</f>
        <v>2931.3705999999997</v>
      </c>
      <c r="E7">
        <f>143284*0.0283</f>
        <v>4054.9371999999998</v>
      </c>
      <c r="F7">
        <v>8000</v>
      </c>
      <c r="G7">
        <v>10000</v>
      </c>
    </row>
    <row r="8" spans="1:7" x14ac:dyDescent="0.25">
      <c r="A8" t="s">
        <v>5</v>
      </c>
      <c r="B8">
        <f>300*0.3048</f>
        <v>91.44</v>
      </c>
      <c r="C8">
        <f>388*0.4536</f>
        <v>175.99680000000001</v>
      </c>
      <c r="D8">
        <v>101.83</v>
      </c>
      <c r="E8">
        <v>154.22</v>
      </c>
      <c r="F8">
        <v>75</v>
      </c>
      <c r="G8">
        <v>95</v>
      </c>
    </row>
    <row r="9" spans="1:7" x14ac:dyDescent="0.25">
      <c r="A9" t="s">
        <v>6</v>
      </c>
      <c r="B9">
        <f>51.6*4.8825</f>
        <v>251.93700000000001</v>
      </c>
      <c r="C9">
        <f>88*4.8825</f>
        <v>429.66</v>
      </c>
      <c r="D9">
        <v>373.5</v>
      </c>
      <c r="E9">
        <v>488.2</v>
      </c>
      <c r="F9">
        <v>144.19999999999999</v>
      </c>
      <c r="G9">
        <v>160.6</v>
      </c>
    </row>
    <row r="10" spans="1:7" x14ac:dyDescent="0.25">
      <c r="A10" t="s">
        <v>13</v>
      </c>
      <c r="B10" s="2">
        <f>105240/B2</f>
        <v>0.4819496925853386</v>
      </c>
      <c r="C10" s="2">
        <v>0.49</v>
      </c>
      <c r="D10" s="2">
        <v>0.49</v>
      </c>
      <c r="E10" s="1">
        <f>0.44</f>
        <v>0.44</v>
      </c>
      <c r="F10">
        <v>0.46</v>
      </c>
      <c r="G10">
        <v>0.33</v>
      </c>
    </row>
    <row r="16" spans="1:7" x14ac:dyDescent="0.25">
      <c r="G1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verrascina</dc:creator>
  <cp:lastModifiedBy>Verrascina  Marco</cp:lastModifiedBy>
  <dcterms:created xsi:type="dcterms:W3CDTF">2015-06-05T18:19:34Z</dcterms:created>
  <dcterms:modified xsi:type="dcterms:W3CDTF">2024-06-05T13:50:58Z</dcterms:modified>
</cp:coreProperties>
</file>