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2a94cce68747364/Desktop/"/>
    </mc:Choice>
  </mc:AlternateContent>
  <xr:revisionPtr revIDLastSave="1817" documentId="13_ncr:1_{A65EBB5F-2CB0-400C-A447-FB742DC004AD}" xr6:coauthVersionLast="47" xr6:coauthVersionMax="47" xr10:uidLastSave="{699D499B-C279-406F-9A07-6AD7B8489174}"/>
  <bookViews>
    <workbookView xWindow="-108" yWindow="-108" windowWidth="23256" windowHeight="12456" activeTab="1" xr2:uid="{A58C5AE5-941F-4B84-8E20-FBE612A85BB8}"/>
  </bookViews>
  <sheets>
    <sheet name="Lasso_GreenTeam" sheetId="1" r:id="rId1"/>
    <sheet name="Linear_Regression_GreenTeam" sheetId="2" r:id="rId2"/>
    <sheet name="Recap_MAE_&amp;_SD" sheetId="3" r:id="rId3"/>
    <sheet name="Regression&amp;Correlation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38" i="2" l="1"/>
  <c r="V136" i="2"/>
  <c r="V134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" i="2"/>
  <c r="T132" i="2"/>
  <c r="AT13" i="2"/>
  <c r="AT14" i="2"/>
  <c r="AT15" i="2"/>
  <c r="AT16" i="2"/>
  <c r="AT17" i="2"/>
  <c r="AT18" i="2"/>
  <c r="AT19" i="2"/>
  <c r="AT20" i="2"/>
  <c r="AT21" i="2"/>
  <c r="AT22" i="2"/>
  <c r="AT23" i="2"/>
  <c r="AT24" i="2"/>
  <c r="AT25" i="2"/>
  <c r="AT26" i="2"/>
  <c r="AT27" i="2"/>
  <c r="AT28" i="2"/>
  <c r="AT29" i="2"/>
  <c r="AT30" i="2"/>
  <c r="AT31" i="2"/>
  <c r="AT32" i="2"/>
  <c r="AT33" i="2"/>
  <c r="AT34" i="2"/>
  <c r="AT35" i="2"/>
  <c r="AT36" i="2"/>
  <c r="AT37" i="2"/>
  <c r="AT38" i="2"/>
  <c r="AT39" i="2"/>
  <c r="AT40" i="2"/>
  <c r="AT41" i="2"/>
  <c r="AT42" i="2"/>
  <c r="AT43" i="2"/>
  <c r="AT44" i="2"/>
  <c r="AT45" i="2"/>
  <c r="AT46" i="2"/>
  <c r="AT47" i="2"/>
  <c r="AT48" i="2"/>
  <c r="AT49" i="2"/>
  <c r="AT50" i="2"/>
  <c r="AT51" i="2"/>
  <c r="AT52" i="2"/>
  <c r="AT53" i="2"/>
  <c r="AT54" i="2"/>
  <c r="AT55" i="2"/>
  <c r="AT56" i="2"/>
  <c r="AT57" i="2"/>
  <c r="AT58" i="2"/>
  <c r="AT59" i="2"/>
  <c r="AT60" i="2"/>
  <c r="AT61" i="2"/>
  <c r="AT62" i="2"/>
  <c r="AT63" i="2"/>
  <c r="AT64" i="2"/>
  <c r="AT65" i="2"/>
  <c r="AT66" i="2"/>
  <c r="AT67" i="2"/>
  <c r="AT68" i="2"/>
  <c r="AT69" i="2"/>
  <c r="AT70" i="2"/>
  <c r="AT71" i="2"/>
  <c r="AT72" i="2"/>
  <c r="AT73" i="2"/>
  <c r="AT74" i="2"/>
  <c r="AT75" i="2"/>
  <c r="AT76" i="2"/>
  <c r="AT77" i="2"/>
  <c r="AT78" i="2"/>
  <c r="AT79" i="2"/>
  <c r="AT80" i="2"/>
  <c r="AT81" i="2"/>
  <c r="AT82" i="2"/>
  <c r="AT83" i="2"/>
  <c r="AT84" i="2"/>
  <c r="AT85" i="2"/>
  <c r="AT86" i="2"/>
  <c r="AT87" i="2"/>
  <c r="AT88" i="2"/>
  <c r="AT89" i="2"/>
  <c r="AT90" i="2"/>
  <c r="AT91" i="2"/>
  <c r="AT92" i="2"/>
  <c r="AT93" i="2"/>
  <c r="AT94" i="2"/>
  <c r="AT95" i="2"/>
  <c r="AT96" i="2"/>
  <c r="AT97" i="2"/>
  <c r="AT98" i="2"/>
  <c r="AT99" i="2"/>
  <c r="AT100" i="2"/>
  <c r="AT101" i="2"/>
  <c r="AT102" i="2"/>
  <c r="AT103" i="2"/>
  <c r="AT104" i="2"/>
  <c r="AT105" i="2"/>
  <c r="AT106" i="2"/>
  <c r="AT107" i="2"/>
  <c r="AT108" i="2"/>
  <c r="AT109" i="2"/>
  <c r="AT110" i="2"/>
  <c r="AT111" i="2"/>
  <c r="AT112" i="2"/>
  <c r="AT113" i="2"/>
  <c r="AT114" i="2"/>
  <c r="AT115" i="2"/>
  <c r="AT116" i="2"/>
  <c r="AT117" i="2"/>
  <c r="AT118" i="2"/>
  <c r="AT119" i="2"/>
  <c r="AT120" i="2"/>
  <c r="AT121" i="2"/>
  <c r="AT122" i="2"/>
  <c r="AT123" i="2"/>
  <c r="AT124" i="2"/>
  <c r="AT125" i="2"/>
  <c r="AT126" i="2"/>
  <c r="AT127" i="2"/>
  <c r="AT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Q31" i="2"/>
  <c r="AQ32" i="2"/>
  <c r="AQ33" i="2"/>
  <c r="AQ34" i="2"/>
  <c r="AQ35" i="2"/>
  <c r="AQ36" i="2"/>
  <c r="AQ37" i="2"/>
  <c r="AQ38" i="2"/>
  <c r="AQ39" i="2"/>
  <c r="AQ40" i="2"/>
  <c r="AQ41" i="2"/>
  <c r="AQ42" i="2"/>
  <c r="AQ43" i="2"/>
  <c r="AQ44" i="2"/>
  <c r="AQ45" i="2"/>
  <c r="AQ46" i="2"/>
  <c r="AQ47" i="2"/>
  <c r="AQ48" i="2"/>
  <c r="AQ49" i="2"/>
  <c r="AQ50" i="2"/>
  <c r="AQ51" i="2"/>
  <c r="AQ52" i="2"/>
  <c r="AQ53" i="2"/>
  <c r="AQ54" i="2"/>
  <c r="AQ55" i="2"/>
  <c r="AQ56" i="2"/>
  <c r="AQ57" i="2"/>
  <c r="AQ58" i="2"/>
  <c r="AQ59" i="2"/>
  <c r="AQ60" i="2"/>
  <c r="AQ61" i="2"/>
  <c r="AQ62" i="2"/>
  <c r="AQ63" i="2"/>
  <c r="AQ64" i="2"/>
  <c r="AQ65" i="2"/>
  <c r="AQ66" i="2"/>
  <c r="AQ67" i="2"/>
  <c r="AQ68" i="2"/>
  <c r="AQ69" i="2"/>
  <c r="AQ70" i="2"/>
  <c r="AQ71" i="2"/>
  <c r="AQ72" i="2"/>
  <c r="AQ73" i="2"/>
  <c r="AQ74" i="2"/>
  <c r="AQ75" i="2"/>
  <c r="AQ76" i="2"/>
  <c r="AQ77" i="2"/>
  <c r="AQ78" i="2"/>
  <c r="AQ79" i="2"/>
  <c r="AQ80" i="2"/>
  <c r="AQ81" i="2"/>
  <c r="AQ82" i="2"/>
  <c r="AQ83" i="2"/>
  <c r="AQ84" i="2"/>
  <c r="AQ85" i="2"/>
  <c r="AQ86" i="2"/>
  <c r="AQ87" i="2"/>
  <c r="AQ88" i="2"/>
  <c r="AQ89" i="2"/>
  <c r="AQ90" i="2"/>
  <c r="AQ91" i="2"/>
  <c r="AQ92" i="2"/>
  <c r="AQ93" i="2"/>
  <c r="AQ94" i="2"/>
  <c r="AQ95" i="2"/>
  <c r="AQ96" i="2"/>
  <c r="AQ97" i="2"/>
  <c r="AQ98" i="2"/>
  <c r="AQ99" i="2"/>
  <c r="AQ100" i="2"/>
  <c r="AQ101" i="2"/>
  <c r="AQ102" i="2"/>
  <c r="AQ103" i="2"/>
  <c r="AQ104" i="2"/>
  <c r="AQ105" i="2"/>
  <c r="AQ106" i="2"/>
  <c r="AQ107" i="2"/>
  <c r="AQ108" i="2"/>
  <c r="AQ109" i="2"/>
  <c r="AQ110" i="2"/>
  <c r="AQ111" i="2"/>
  <c r="AQ112" i="2"/>
  <c r="AQ113" i="2"/>
  <c r="AQ114" i="2"/>
  <c r="AQ115" i="2"/>
  <c r="AQ116" i="2"/>
  <c r="AQ117" i="2"/>
  <c r="AQ118" i="2"/>
  <c r="AQ119" i="2"/>
  <c r="AQ120" i="2"/>
  <c r="AQ121" i="2"/>
  <c r="AQ122" i="2"/>
  <c r="AQ123" i="2"/>
  <c r="AQ124" i="2"/>
  <c r="AQ125" i="2"/>
  <c r="AQ126" i="2"/>
  <c r="AQ127" i="2"/>
  <c r="AQ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N30" i="2"/>
  <c r="AN31" i="2"/>
  <c r="AN32" i="2"/>
  <c r="AN33" i="2"/>
  <c r="AN34" i="2"/>
  <c r="AN35" i="2"/>
  <c r="AN36" i="2"/>
  <c r="AN37" i="2"/>
  <c r="AN38" i="2"/>
  <c r="AN39" i="2"/>
  <c r="AN40" i="2"/>
  <c r="AN41" i="2"/>
  <c r="AN42" i="2"/>
  <c r="AN43" i="2"/>
  <c r="AN44" i="2"/>
  <c r="AN45" i="2"/>
  <c r="AN46" i="2"/>
  <c r="AN47" i="2"/>
  <c r="AN48" i="2"/>
  <c r="AN49" i="2"/>
  <c r="AN50" i="2"/>
  <c r="AN51" i="2"/>
  <c r="AN52" i="2"/>
  <c r="AN53" i="2"/>
  <c r="AN54" i="2"/>
  <c r="AN55" i="2"/>
  <c r="AN56" i="2"/>
  <c r="AN57" i="2"/>
  <c r="AN58" i="2"/>
  <c r="AN59" i="2"/>
  <c r="AN60" i="2"/>
  <c r="AN61" i="2"/>
  <c r="AN62" i="2"/>
  <c r="AN63" i="2"/>
  <c r="AN64" i="2"/>
  <c r="AN65" i="2"/>
  <c r="AN66" i="2"/>
  <c r="AN67" i="2"/>
  <c r="AN68" i="2"/>
  <c r="AN69" i="2"/>
  <c r="AN70" i="2"/>
  <c r="AN71" i="2"/>
  <c r="AN72" i="2"/>
  <c r="AN73" i="2"/>
  <c r="AN74" i="2"/>
  <c r="AN75" i="2"/>
  <c r="AN76" i="2"/>
  <c r="AN77" i="2"/>
  <c r="AN78" i="2"/>
  <c r="AN79" i="2"/>
  <c r="AN80" i="2"/>
  <c r="AN81" i="2"/>
  <c r="AN82" i="2"/>
  <c r="AN83" i="2"/>
  <c r="AN84" i="2"/>
  <c r="AN85" i="2"/>
  <c r="AN86" i="2"/>
  <c r="AN87" i="2"/>
  <c r="AN88" i="2"/>
  <c r="AN89" i="2"/>
  <c r="AN90" i="2"/>
  <c r="AN91" i="2"/>
  <c r="AN92" i="2"/>
  <c r="AN93" i="2"/>
  <c r="AN94" i="2"/>
  <c r="AN95" i="2"/>
  <c r="AN96" i="2"/>
  <c r="AN97" i="2"/>
  <c r="AN98" i="2"/>
  <c r="AN99" i="2"/>
  <c r="AN100" i="2"/>
  <c r="AN101" i="2"/>
  <c r="AN102" i="2"/>
  <c r="AN103" i="2"/>
  <c r="AN104" i="2"/>
  <c r="AN105" i="2"/>
  <c r="AN106" i="2"/>
  <c r="AN107" i="2"/>
  <c r="AN108" i="2"/>
  <c r="AN109" i="2"/>
  <c r="AN110" i="2"/>
  <c r="AN111" i="2"/>
  <c r="AN112" i="2"/>
  <c r="AN113" i="2"/>
  <c r="AN114" i="2"/>
  <c r="AN115" i="2"/>
  <c r="AN116" i="2"/>
  <c r="AN117" i="2"/>
  <c r="AN118" i="2"/>
  <c r="AN119" i="2"/>
  <c r="AN120" i="2"/>
  <c r="AN121" i="2"/>
  <c r="AN122" i="2"/>
  <c r="AN123" i="2"/>
  <c r="AN124" i="2"/>
  <c r="AN125" i="2"/>
  <c r="AN126" i="2"/>
  <c r="AN127" i="2"/>
  <c r="AN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34" i="2"/>
  <c r="AK35" i="2"/>
  <c r="AK36" i="2"/>
  <c r="AK37" i="2"/>
  <c r="AK38" i="2"/>
  <c r="AK39" i="2"/>
  <c r="AK40" i="2"/>
  <c r="AK41" i="2"/>
  <c r="AK42" i="2"/>
  <c r="AK43" i="2"/>
  <c r="AK44" i="2"/>
  <c r="AK45" i="2"/>
  <c r="AK46" i="2"/>
  <c r="AK47" i="2"/>
  <c r="AK48" i="2"/>
  <c r="AK49" i="2"/>
  <c r="AK50" i="2"/>
  <c r="AK51" i="2"/>
  <c r="AK52" i="2"/>
  <c r="AK53" i="2"/>
  <c r="AK54" i="2"/>
  <c r="AK55" i="2"/>
  <c r="AK56" i="2"/>
  <c r="AK57" i="2"/>
  <c r="AK58" i="2"/>
  <c r="AK59" i="2"/>
  <c r="AK60" i="2"/>
  <c r="AK61" i="2"/>
  <c r="AK62" i="2"/>
  <c r="AK63" i="2"/>
  <c r="AK64" i="2"/>
  <c r="AK65" i="2"/>
  <c r="AK66" i="2"/>
  <c r="AK67" i="2"/>
  <c r="AK68" i="2"/>
  <c r="AK69" i="2"/>
  <c r="AK70" i="2"/>
  <c r="AK71" i="2"/>
  <c r="AK72" i="2"/>
  <c r="AK73" i="2"/>
  <c r="AK74" i="2"/>
  <c r="AK75" i="2"/>
  <c r="AK76" i="2"/>
  <c r="AK77" i="2"/>
  <c r="AK78" i="2"/>
  <c r="AK79" i="2"/>
  <c r="AK80" i="2"/>
  <c r="AK81" i="2"/>
  <c r="AK82" i="2"/>
  <c r="AK83" i="2"/>
  <c r="AK84" i="2"/>
  <c r="AK85" i="2"/>
  <c r="AK86" i="2"/>
  <c r="AK87" i="2"/>
  <c r="AK88" i="2"/>
  <c r="AK89" i="2"/>
  <c r="AK90" i="2"/>
  <c r="AK91" i="2"/>
  <c r="AK92" i="2"/>
  <c r="AK93" i="2"/>
  <c r="AK94" i="2"/>
  <c r="AK95" i="2"/>
  <c r="AK96" i="2"/>
  <c r="AK97" i="2"/>
  <c r="AK98" i="2"/>
  <c r="AK99" i="2"/>
  <c r="AK100" i="2"/>
  <c r="AK101" i="2"/>
  <c r="AK102" i="2"/>
  <c r="AK103" i="2"/>
  <c r="AK104" i="2"/>
  <c r="AK105" i="2"/>
  <c r="AK106" i="2"/>
  <c r="AK107" i="2"/>
  <c r="AK108" i="2"/>
  <c r="AK109" i="2"/>
  <c r="AK110" i="2"/>
  <c r="AK111" i="2"/>
  <c r="AK112" i="2"/>
  <c r="AK113" i="2"/>
  <c r="AK114" i="2"/>
  <c r="AK115" i="2"/>
  <c r="AK116" i="2"/>
  <c r="AK117" i="2"/>
  <c r="AK118" i="2"/>
  <c r="AK119" i="2"/>
  <c r="AK120" i="2"/>
  <c r="AK121" i="2"/>
  <c r="AK122" i="2"/>
  <c r="AK123" i="2"/>
  <c r="AK124" i="2"/>
  <c r="AK125" i="2"/>
  <c r="AK126" i="2"/>
  <c r="AK127" i="2"/>
  <c r="AK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H43" i="2"/>
  <c r="AH44" i="2"/>
  <c r="AH45" i="2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H107" i="2"/>
  <c r="AH108" i="2"/>
  <c r="AH109" i="2"/>
  <c r="AH110" i="2"/>
  <c r="AH111" i="2"/>
  <c r="AH112" i="2"/>
  <c r="AH113" i="2"/>
  <c r="AH114" i="2"/>
  <c r="AH115" i="2"/>
  <c r="AH116" i="2"/>
  <c r="AH117" i="2"/>
  <c r="AH118" i="2"/>
  <c r="AH119" i="2"/>
  <c r="AH120" i="2"/>
  <c r="AH121" i="2"/>
  <c r="AH122" i="2"/>
  <c r="AH123" i="2"/>
  <c r="AH124" i="2"/>
  <c r="AH125" i="2"/>
  <c r="AH126" i="2"/>
  <c r="AH127" i="2"/>
  <c r="AH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4" i="2"/>
  <c r="AE35" i="2"/>
  <c r="AE36" i="2"/>
  <c r="AE37" i="2"/>
  <c r="AE38" i="2"/>
  <c r="AE39" i="2"/>
  <c r="AE40" i="2"/>
  <c r="AE41" i="2"/>
  <c r="AE42" i="2"/>
  <c r="AE43" i="2"/>
  <c r="AE44" i="2"/>
  <c r="AE45" i="2"/>
  <c r="AE46" i="2"/>
  <c r="AE47" i="2"/>
  <c r="AE48" i="2"/>
  <c r="AE49" i="2"/>
  <c r="AE50" i="2"/>
  <c r="AE51" i="2"/>
  <c r="AE52" i="2"/>
  <c r="AE53" i="2"/>
  <c r="AE54" i="2"/>
  <c r="AE55" i="2"/>
  <c r="AE56" i="2"/>
  <c r="AE57" i="2"/>
  <c r="AE58" i="2"/>
  <c r="AE59" i="2"/>
  <c r="AE60" i="2"/>
  <c r="AE61" i="2"/>
  <c r="AE62" i="2"/>
  <c r="AE63" i="2"/>
  <c r="AE64" i="2"/>
  <c r="AE65" i="2"/>
  <c r="AE66" i="2"/>
  <c r="AE67" i="2"/>
  <c r="AE68" i="2"/>
  <c r="AE69" i="2"/>
  <c r="AE70" i="2"/>
  <c r="AE71" i="2"/>
  <c r="AE72" i="2"/>
  <c r="AE73" i="2"/>
  <c r="AE74" i="2"/>
  <c r="AE75" i="2"/>
  <c r="AE76" i="2"/>
  <c r="AE77" i="2"/>
  <c r="AE78" i="2"/>
  <c r="AE79" i="2"/>
  <c r="AE80" i="2"/>
  <c r="AE81" i="2"/>
  <c r="AE82" i="2"/>
  <c r="AE83" i="2"/>
  <c r="AE84" i="2"/>
  <c r="AE85" i="2"/>
  <c r="AE86" i="2"/>
  <c r="AE87" i="2"/>
  <c r="AE88" i="2"/>
  <c r="AE89" i="2"/>
  <c r="AE90" i="2"/>
  <c r="AE91" i="2"/>
  <c r="AE92" i="2"/>
  <c r="AE93" i="2"/>
  <c r="AE94" i="2"/>
  <c r="AE95" i="2"/>
  <c r="AE96" i="2"/>
  <c r="AE97" i="2"/>
  <c r="AE98" i="2"/>
  <c r="AE99" i="2"/>
  <c r="AE100" i="2"/>
  <c r="AE101" i="2"/>
  <c r="AE102" i="2"/>
  <c r="AE103" i="2"/>
  <c r="AE104" i="2"/>
  <c r="AE105" i="2"/>
  <c r="AE106" i="2"/>
  <c r="AE107" i="2"/>
  <c r="AE108" i="2"/>
  <c r="AE109" i="2"/>
  <c r="AE110" i="2"/>
  <c r="AE111" i="2"/>
  <c r="AE112" i="2"/>
  <c r="AE113" i="2"/>
  <c r="AE114" i="2"/>
  <c r="AE115" i="2"/>
  <c r="AE116" i="2"/>
  <c r="AE117" i="2"/>
  <c r="AE118" i="2"/>
  <c r="AE119" i="2"/>
  <c r="AE120" i="2"/>
  <c r="AE121" i="2"/>
  <c r="AE122" i="2"/>
  <c r="AE123" i="2"/>
  <c r="AE124" i="2"/>
  <c r="AE125" i="2"/>
  <c r="AE126" i="2"/>
  <c r="AE127" i="2"/>
  <c r="AE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" i="2"/>
  <c r="AH129" i="2" l="1"/>
  <c r="AH130" i="2" a="1"/>
  <c r="AH130" i="2" s="1"/>
  <c r="AT130" i="2" a="1"/>
  <c r="AT130" i="2" s="1"/>
  <c r="AT129" i="2"/>
  <c r="AQ130" i="2" a="1"/>
  <c r="AQ130" i="2" s="1"/>
  <c r="AQ129" i="2"/>
  <c r="AN130" i="2" a="1"/>
  <c r="AN130" i="2" s="1"/>
  <c r="AN129" i="2"/>
  <c r="AK130" i="2" a="1"/>
  <c r="AK130" i="2" s="1"/>
  <c r="AK129" i="2"/>
  <c r="AE130" i="2" a="1"/>
  <c r="AE130" i="2" s="1"/>
  <c r="AE129" i="2"/>
  <c r="AA130" i="2" a="1"/>
  <c r="AA130" i="2" s="1"/>
  <c r="AA129" i="2"/>
  <c r="U130" i="2" a="1"/>
  <c r="U130" i="2" s="1"/>
  <c r="U129" i="2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<sst xmlns="http://schemas.openxmlformats.org/spreadsheetml/2006/main" count="565" uniqueCount="226">
  <si>
    <t>Code</t>
  </si>
  <si>
    <t>CVn</t>
  </si>
  <si>
    <t>CPI</t>
  </si>
  <si>
    <t>RFI</t>
  </si>
  <si>
    <t>ACn</t>
  </si>
  <si>
    <t>SVn</t>
  </si>
  <si>
    <t>SPI</t>
  </si>
  <si>
    <t>code</t>
  </si>
  <si>
    <t>EVM_1</t>
  </si>
  <si>
    <t>EVM_2</t>
  </si>
  <si>
    <t>EVM_3</t>
  </si>
  <si>
    <t>EVM_4</t>
  </si>
  <si>
    <t>EVM_5</t>
  </si>
  <si>
    <t>EVM_6</t>
  </si>
  <si>
    <t>EVM_7</t>
  </si>
  <si>
    <t>Observation</t>
  </si>
  <si>
    <t>CACn Reale</t>
  </si>
  <si>
    <t>CEACn regression</t>
  </si>
  <si>
    <t>Residuo</t>
  </si>
  <si>
    <t>CEACn=BACn</t>
  </si>
  <si>
    <t>CEACn=BACn-CVn</t>
  </si>
  <si>
    <t>CEACn=BCAn/CPI</t>
  </si>
  <si>
    <t>CEACn=BACn/(CPI*SPI)</t>
  </si>
  <si>
    <t>CEACn=BACn/ ( .8 CPI + .2 SPI)</t>
  </si>
  <si>
    <t>CEACn=BACn/(CPI*SPIt)</t>
  </si>
  <si>
    <t>CEACn=BACn/ ( .8 CPI + .2 SPIt)</t>
  </si>
  <si>
    <t>SD</t>
  </si>
  <si>
    <t>Predictive model</t>
  </si>
  <si>
    <t>StD</t>
  </si>
  <si>
    <t>INDEX-BASED METHODS</t>
  </si>
  <si>
    <t>REGRESSION-BASED METHOD</t>
  </si>
  <si>
    <t>CACn = f (TPn, WS, WP, ACn, CPI, SPI, CVn, SVn, RFI, RVn, BACn=1, ESn)</t>
  </si>
  <si>
    <t>IPOTESI</t>
  </si>
  <si>
    <t>Verifica ipotesi</t>
  </si>
  <si>
    <r>
      <t>1.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Times New Roman"/>
        <family val="1"/>
      </rPr>
      <t>Regressore TPn -&gt; No correlazione</t>
    </r>
  </si>
  <si>
    <t>TPn</t>
  </si>
  <si>
    <r>
      <t>2.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Times New Roman"/>
        <family val="1"/>
      </rPr>
      <t>Regressore WS-&gt; No correlazione</t>
    </r>
  </si>
  <si>
    <t>WS</t>
  </si>
  <si>
    <r>
      <t>3.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Times New Roman"/>
        <family val="1"/>
      </rPr>
      <t>Regressore WP -&gt; No correlazione</t>
    </r>
  </si>
  <si>
    <t>WP</t>
  </si>
  <si>
    <r>
      <t>4.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Times New Roman"/>
        <family val="1"/>
      </rPr>
      <t>Regressore ACn -&gt; Positivamente correlato alla variabile dipendente</t>
    </r>
  </si>
  <si>
    <r>
      <t>5.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Times New Roman"/>
        <family val="1"/>
      </rPr>
      <t>Regressore CPI -&gt; negativamente correlati alla variabile dipendente</t>
    </r>
  </si>
  <si>
    <r>
      <t>6.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Times New Roman"/>
        <family val="1"/>
      </rPr>
      <t>SPI -&gt; negativamente correlati alla variabile dipendente</t>
    </r>
  </si>
  <si>
    <r>
      <t>7.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Times New Roman"/>
        <family val="1"/>
      </rPr>
      <t>CVn -&gt; negativamente correlati alla variabile dipendente</t>
    </r>
  </si>
  <si>
    <r>
      <t>9.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Times New Roman"/>
        <family val="1"/>
      </rPr>
      <t>RFI -&gt; negativamente correlati alla variabile dipendente</t>
    </r>
  </si>
  <si>
    <r>
      <t>10.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RVn -&gt; negativamente correlati alla variabile dipendente</t>
    </r>
  </si>
  <si>
    <t>RVn</t>
  </si>
  <si>
    <r>
      <t>11.</t>
    </r>
    <r>
      <rPr>
        <sz val="11"/>
        <color theme="1"/>
        <rFont val="Calibri"/>
        <family val="2"/>
        <scheme val="minor"/>
      </rPr>
      <t>  ESn-&gt; No correlazione</t>
    </r>
  </si>
  <si>
    <t>Esn</t>
  </si>
  <si>
    <t>MAE</t>
  </si>
  <si>
    <t>CACn = f(RFI, WS, SVn)</t>
  </si>
  <si>
    <t>MODELLO</t>
  </si>
  <si>
    <t>CACn</t>
  </si>
  <si>
    <t>CACn=1.660367881-0.786789583RFI+0.226160961WS-1.633672662SVn</t>
  </si>
  <si>
    <t>Simple Statistics</t>
  </si>
  <si>
    <t>Variable</t>
  </si>
  <si>
    <t>N</t>
  </si>
  <si>
    <t>Mean</t>
  </si>
  <si>
    <t>Std Dev</t>
  </si>
  <si>
    <t>Sum</t>
  </si>
  <si>
    <t>Minimum</t>
  </si>
  <si>
    <t>Maximum</t>
  </si>
  <si>
    <t>Label</t>
  </si>
  <si>
    <t>0.94986</t>
  </si>
  <si>
    <t>0.32860</t>
  </si>
  <si>
    <t>0.53704</t>
  </si>
  <si>
    <t>0.52287</t>
  </si>
  <si>
    <t>0.29199</t>
  </si>
  <si>
    <t>0.03704</t>
  </si>
  <si>
    <t>0.40714</t>
  </si>
  <si>
    <t>0.26495</t>
  </si>
  <si>
    <t>0.84396</t>
  </si>
  <si>
    <t>0.16889</t>
  </si>
  <si>
    <t>0.38629</t>
  </si>
  <si>
    <t>0.34343</t>
  </si>
  <si>
    <t>0.68589</t>
  </si>
  <si>
    <t>0.51647</t>
  </si>
  <si>
    <t>0.31926</t>
  </si>
  <si>
    <t>0.02139</t>
  </si>
  <si>
    <t>0.46155</t>
  </si>
  <si>
    <t>0.31309</t>
  </si>
  <si>
    <t>0.00938</t>
  </si>
  <si>
    <t>0.98948</t>
  </si>
  <si>
    <t>0.45724</t>
  </si>
  <si>
    <t>0.32105</t>
  </si>
  <si>
    <t>0.02282</t>
  </si>
  <si>
    <t>ESn</t>
  </si>
  <si>
    <t>0.46894</t>
  </si>
  <si>
    <t>0.28543</t>
  </si>
  <si>
    <t>0.01625</t>
  </si>
  <si>
    <t>0.98699</t>
  </si>
  <si>
    <t>0.00431</t>
  </si>
  <si>
    <t>0.17937</t>
  </si>
  <si>
    <t>0.50041</t>
  </si>
  <si>
    <t>-0.31972</t>
  </si>
  <si>
    <t>0.46066</t>
  </si>
  <si>
    <t>-0.05492</t>
  </si>
  <si>
    <t>0.05829</t>
  </si>
  <si>
    <t>-0.21225</t>
  </si>
  <si>
    <t>0.02047</t>
  </si>
  <si>
    <t>0.05923</t>
  </si>
  <si>
    <t>0.15329</t>
  </si>
  <si>
    <t>-0.29174</t>
  </si>
  <si>
    <t>0.44123</t>
  </si>
  <si>
    <t>Pearson Correlation Coefficients, N = 116</t>
  </si>
  <si>
    <t>Prob &gt; |r| under H0: Rho=0</t>
  </si>
  <si>
    <t>0.08027</t>
  </si>
  <si>
    <t>0.3917</t>
  </si>
  <si>
    <t>-0.78182</t>
  </si>
  <si>
    <t>&lt;.0001</t>
  </si>
  <si>
    <t>-0.35922</t>
  </si>
  <si>
    <t>-0.82602</t>
  </si>
  <si>
    <t>0.04408</t>
  </si>
  <si>
    <t>0.6384</t>
  </si>
  <si>
    <t>-0.05180</t>
  </si>
  <si>
    <t>0.5808</t>
  </si>
  <si>
    <t>0.39816</t>
  </si>
  <si>
    <t>-0.03876</t>
  </si>
  <si>
    <t>0.6795</t>
  </si>
  <si>
    <t>-0.80311</t>
  </si>
  <si>
    <t>-0.51972</t>
  </si>
  <si>
    <t>-0.74211</t>
  </si>
  <si>
    <t>0.38421</t>
  </si>
  <si>
    <t>0.51078</t>
  </si>
  <si>
    <t>0.21789</t>
  </si>
  <si>
    <t>0.0188</t>
  </si>
  <si>
    <t>0.98405</t>
  </si>
  <si>
    <t>0.97240</t>
  </si>
  <si>
    <t>0.90296</t>
  </si>
  <si>
    <t>0.98275</t>
  </si>
  <si>
    <t>0.08115</t>
  </si>
  <si>
    <t>0.3865</t>
  </si>
  <si>
    <t>-0.16676</t>
  </si>
  <si>
    <t>0.0736</t>
  </si>
  <si>
    <t>0.15837</t>
  </si>
  <si>
    <t>0.0895</t>
  </si>
  <si>
    <t>0.68707</t>
  </si>
  <si>
    <t>0.91500</t>
  </si>
  <si>
    <t>0.42359</t>
  </si>
  <si>
    <t>0.51038</t>
  </si>
  <si>
    <t>0.01867</t>
  </si>
  <si>
    <t>0.8423</t>
  </si>
  <si>
    <t>0.49411</t>
  </si>
  <si>
    <t>0.85747</t>
  </si>
  <si>
    <t>0.42135</t>
  </si>
  <si>
    <t>0.84313</t>
  </si>
  <si>
    <t>0.35627</t>
  </si>
  <si>
    <t>0.48032</t>
  </si>
  <si>
    <t>0.58118</t>
  </si>
  <si>
    <t>0.33930</t>
  </si>
  <si>
    <t>0.0002</t>
  </si>
  <si>
    <t>0.60850</t>
  </si>
  <si>
    <t>0.40717</t>
  </si>
  <si>
    <t>0.49094</t>
  </si>
  <si>
    <t>0.28976</t>
  </si>
  <si>
    <t>0.0016</t>
  </si>
  <si>
    <t>0.28273</t>
  </si>
  <si>
    <t>0.0021</t>
  </si>
  <si>
    <t>0.33060</t>
  </si>
  <si>
    <t>0.0003</t>
  </si>
  <si>
    <t>-0.15055</t>
  </si>
  <si>
    <t>0.1067</t>
  </si>
  <si>
    <t>0.30122</t>
  </si>
  <si>
    <t>0.0010</t>
  </si>
  <si>
    <t>0.84654</t>
  </si>
  <si>
    <t>0.22720</t>
  </si>
  <si>
    <t>0.0142</t>
  </si>
  <si>
    <t>0.90416</t>
  </si>
  <si>
    <t>0.98320</t>
  </si>
  <si>
    <t>0.88540</t>
  </si>
  <si>
    <t>0.96576</t>
  </si>
  <si>
    <t>0.13143</t>
  </si>
  <si>
    <t>0.1596</t>
  </si>
  <si>
    <t>-0.19612</t>
  </si>
  <si>
    <t>0.0349</t>
  </si>
  <si>
    <t>0.22836</t>
  </si>
  <si>
    <t>0.0137</t>
  </si>
  <si>
    <t>0.84029</t>
  </si>
  <si>
    <t>0.98452</t>
  </si>
  <si>
    <t>0.24150</t>
  </si>
  <si>
    <t>0.0090</t>
  </si>
  <si>
    <t>-0.01382</t>
  </si>
  <si>
    <t>0.8829</t>
  </si>
  <si>
    <t>0.28784</t>
  </si>
  <si>
    <t>0.0017</t>
  </si>
  <si>
    <t>0.83829</t>
  </si>
  <si>
    <t>-0.32316</t>
  </si>
  <si>
    <t>0.0004</t>
  </si>
  <si>
    <t>-0.33603</t>
  </si>
  <si>
    <t>-0.25036</t>
  </si>
  <si>
    <t>0.0067</t>
  </si>
  <si>
    <t>0.21806</t>
  </si>
  <si>
    <t>0.0187</t>
  </si>
  <si>
    <t>-0.00145</t>
  </si>
  <si>
    <t>0.9877</t>
  </si>
  <si>
    <t>0.25571</t>
  </si>
  <si>
    <t>0.0056</t>
  </si>
  <si>
    <t>0.57735</t>
  </si>
  <si>
    <t>0.95058</t>
  </si>
  <si>
    <t>0.29531</t>
  </si>
  <si>
    <t>0.0013</t>
  </si>
  <si>
    <t>no corr</t>
  </si>
  <si>
    <t>neg</t>
  </si>
  <si>
    <t>Ambigua</t>
  </si>
  <si>
    <t>si</t>
  </si>
  <si>
    <r>
      <t>8.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Times New Roman"/>
        <family val="1"/>
      </rPr>
      <t>SVn -&gt; negativamente correlati alla variabile dipendente</t>
    </r>
  </si>
  <si>
    <t xml:space="preserve">Correlation Importance </t>
  </si>
  <si>
    <t xml:space="preserve">Fitted Model coefficients </t>
  </si>
  <si>
    <t>No correlation</t>
  </si>
  <si>
    <t>Moderate Positive</t>
  </si>
  <si>
    <t>Strong Negative</t>
  </si>
  <si>
    <t>Moderate Negative</t>
  </si>
  <si>
    <t>N/A</t>
  </si>
  <si>
    <t>APPROACH</t>
  </si>
  <si>
    <t>PREDICTIVE MODEL</t>
  </si>
  <si>
    <t>RANKING</t>
  </si>
  <si>
    <t>LINEAR REGRESSION</t>
  </si>
  <si>
    <t>ORIGNIAL ESTIMATE</t>
  </si>
  <si>
    <t>ALTERNATIVE PESSIMISTIC - ES INTEGRATION</t>
  </si>
  <si>
    <t>ALTERNATIVE PESSIMISTIC</t>
  </si>
  <si>
    <t>INITIAL BUDGET</t>
  </si>
  <si>
    <t>REVISE ESTIMATE</t>
  </si>
  <si>
    <t>CEACn=BACn/CPI</t>
  </si>
  <si>
    <t>PESSIMISTIC - ES ITEGRATION</t>
  </si>
  <si>
    <t>PESSIMISTIC</t>
  </si>
  <si>
    <t>CACn=1.66036-0.78678RFI+0.22616WS-1.63367SVn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</si>
</sst>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00"/>
    <numFmt numFmtId="165" formatCode="0.0000"/>
    <numFmt numFmtId="166" formatCode="0.000000"/>
    <numFmt numFmtId="167" formatCode="#,##0.00000"/>
    <numFmt numFmtId="169" formatCode="0.000%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i/>
      <sz val="14"/>
      <color theme="1"/>
      <name val="Calibri"/>
      <family val="2"/>
      <scheme val="minor"/>
    </font>
    <font>
      <sz val="8"/>
      <color rgb="FF111827"/>
      <name val="Ubuntu Mono"/>
      <family val="3"/>
    </font>
    <font>
      <sz val="14"/>
      <color theme="1"/>
      <name val="Calibri"/>
      <family val="2"/>
      <scheme val="minor"/>
    </font>
    <font>
      <sz val="11"/>
      <color rgb="FF111827"/>
      <name val="Ubuntu Mono"/>
      <family val="3"/>
    </font>
    <font>
      <u/>
      <sz val="11"/>
      <color theme="1"/>
      <name val="Calibri"/>
      <family val="2"/>
      <scheme val="minor"/>
    </font>
    <font>
      <u/>
      <sz val="11"/>
      <color rgb="FFFF000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2"/>
      <color theme="1"/>
      <name val="Times New Roman"/>
      <family val="1"/>
    </font>
    <font>
      <sz val="7"/>
      <color theme="1"/>
      <name val="Times New Roman"/>
      <family val="1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rgb="FF112277"/>
      <name val="Arial"/>
      <family val="2"/>
    </font>
    <font>
      <sz val="10"/>
      <color rgb="FFFF0000"/>
      <name val="Arial"/>
      <family val="2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rgb="FF111827"/>
      <name val="Ubuntu Mono"/>
      <family val="3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AFBFE"/>
        <bgColor indexed="64"/>
      </patternFill>
    </fill>
    <fill>
      <patternFill patternType="solid">
        <fgColor rgb="FFEDF2F9"/>
        <bgColor indexed="64"/>
      </patternFill>
    </fill>
    <fill>
      <patternFill patternType="solid">
        <fgColor theme="8" tint="0.39997558519241921"/>
        <bgColor indexed="64"/>
      </patternFill>
    </fill>
  </fills>
  <borders count="52">
    <border>
      <left/>
      <right/>
      <top/>
      <bottom/>
      <diagonal/>
    </border>
    <border>
      <left/>
      <right style="medium">
        <color rgb="FFC1C1C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B0B7BB"/>
      </right>
      <top/>
      <bottom style="medium">
        <color rgb="FFB0B7BB"/>
      </bottom>
      <diagonal/>
    </border>
    <border>
      <left/>
      <right/>
      <top/>
      <bottom style="medium">
        <color rgb="FFB0B7BB"/>
      </bottom>
      <diagonal/>
    </border>
    <border>
      <left/>
      <right style="medium">
        <color rgb="FFC1C1C1"/>
      </right>
      <top/>
      <bottom style="medium">
        <color rgb="FFC1C1C1"/>
      </bottom>
      <diagonal/>
    </border>
    <border>
      <left/>
      <right/>
      <top style="medium">
        <color rgb="FFC1C1C1"/>
      </top>
      <bottom style="medium">
        <color rgb="FFB0B7BB"/>
      </bottom>
      <diagonal/>
    </border>
    <border>
      <left style="medium">
        <color rgb="FFC1C1C1"/>
      </left>
      <right style="medium">
        <color rgb="FFB0B7BB"/>
      </right>
      <top/>
      <bottom style="medium">
        <color rgb="FFB0B7BB"/>
      </bottom>
      <diagonal/>
    </border>
    <border>
      <left/>
      <right/>
      <top/>
      <bottom style="medium">
        <color rgb="FFC1C1C1"/>
      </bottom>
      <diagonal/>
    </border>
    <border>
      <left style="medium">
        <color rgb="FFC1C1C1"/>
      </left>
      <right style="medium">
        <color rgb="FFB0B7BB"/>
      </right>
      <top/>
      <bottom/>
      <diagonal/>
    </border>
    <border>
      <left style="medium">
        <color rgb="FFC1C1C1"/>
      </left>
      <right/>
      <top style="medium">
        <color rgb="FFC1C1C1"/>
      </top>
      <bottom style="medium">
        <color rgb="FFB0B7BB"/>
      </bottom>
      <diagonal/>
    </border>
    <border>
      <left style="medium">
        <color rgb="FFC1C1C1"/>
      </left>
      <right style="medium">
        <color rgb="FFC1C1C1"/>
      </right>
      <top style="medium">
        <color rgb="FFC1C1C1"/>
      </top>
      <bottom style="medium">
        <color rgb="FFC1C1C1"/>
      </bottom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  <border>
      <left style="medium">
        <color rgb="FFC1C1C1"/>
      </left>
      <right/>
      <top/>
      <bottom style="medium">
        <color rgb="FFB0B7BB"/>
      </bottom>
      <diagonal/>
    </border>
    <border>
      <left style="medium">
        <color rgb="FFB0B7BB"/>
      </left>
      <right style="medium">
        <color rgb="FFC1C1C1"/>
      </right>
      <top style="medium">
        <color rgb="FFB0B7BB"/>
      </top>
      <bottom/>
      <diagonal/>
    </border>
    <border>
      <left style="medium">
        <color rgb="FFB0B7BB"/>
      </left>
      <right style="medium">
        <color rgb="FFC1C1C1"/>
      </right>
      <top/>
      <bottom style="medium">
        <color rgb="FFC1C1C1"/>
      </bottom>
      <diagonal/>
    </border>
    <border>
      <left style="medium">
        <color rgb="FFC1C1C1"/>
      </left>
      <right style="medium">
        <color rgb="FFC1C1C1"/>
      </right>
      <top style="medium">
        <color rgb="FFC1C1C1"/>
      </top>
      <bottom/>
      <diagonal/>
    </border>
    <border>
      <left style="medium">
        <color rgb="FFC1C1C1"/>
      </left>
      <right style="medium">
        <color rgb="FFC1C1C1"/>
      </right>
      <top/>
      <bottom style="medium">
        <color rgb="FFC1C1C1"/>
      </bottom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9" fillId="0" borderId="0" applyFont="0" applyFill="0" applyBorder="0" applyAlignment="0" applyProtection="0"/>
  </cellStyleXfs>
  <cellXfs count="161">
    <xf numFmtId="0" fontId="0" fillId="0" borderId="0" xfId="0"/>
    <xf numFmtId="0" fontId="1" fillId="0" borderId="0" xfId="0" applyFont="1"/>
    <xf numFmtId="0" fontId="3" fillId="0" borderId="0" xfId="0" applyFont="1"/>
    <xf numFmtId="3" fontId="2" fillId="2" borderId="1" xfId="0" applyNumberFormat="1" applyFont="1" applyFill="1" applyBorder="1" applyAlignment="1">
      <alignment horizontal="right" vertical="top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10" xfId="0" applyBorder="1"/>
    <xf numFmtId="0" fontId="4" fillId="0" borderId="7" xfId="0" applyFont="1" applyBorder="1"/>
    <xf numFmtId="0" fontId="0" fillId="3" borderId="2" xfId="0" applyFill="1" applyBorder="1"/>
    <xf numFmtId="0" fontId="0" fillId="0" borderId="6" xfId="0" applyBorder="1"/>
    <xf numFmtId="0" fontId="0" fillId="0" borderId="9" xfId="0" applyBorder="1"/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6" fillId="0" borderId="3" xfId="0" applyFont="1" applyBorder="1"/>
    <xf numFmtId="0" fontId="6" fillId="0" borderId="4" xfId="0" applyFont="1" applyBorder="1"/>
    <xf numFmtId="0" fontId="0" fillId="5" borderId="11" xfId="0" applyFill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1" xfId="0" applyBorder="1" applyAlignment="1">
      <alignment horizontal="left" wrapText="1"/>
    </xf>
    <xf numFmtId="0" fontId="0" fillId="0" borderId="11" xfId="0" applyBorder="1"/>
    <xf numFmtId="0" fontId="0" fillId="0" borderId="0" xfId="0" applyAlignment="1">
      <alignment horizontal="left"/>
    </xf>
    <xf numFmtId="0" fontId="9" fillId="0" borderId="0" xfId="0" applyFont="1"/>
    <xf numFmtId="0" fontId="10" fillId="0" borderId="0" xfId="0" applyFont="1" applyAlignment="1">
      <alignment horizontal="left" vertical="center" indent="3"/>
    </xf>
    <xf numFmtId="0" fontId="0" fillId="0" borderId="8" xfId="0" applyBorder="1"/>
    <xf numFmtId="0" fontId="12" fillId="0" borderId="0" xfId="0" applyFont="1"/>
    <xf numFmtId="0" fontId="7" fillId="0" borderId="0" xfId="0" applyFont="1"/>
    <xf numFmtId="0" fontId="13" fillId="0" borderId="0" xfId="0" applyFont="1"/>
    <xf numFmtId="0" fontId="14" fillId="0" borderId="6" xfId="0" applyFont="1" applyBorder="1"/>
    <xf numFmtId="165" fontId="0" fillId="0" borderId="9" xfId="0" applyNumberFormat="1" applyBorder="1"/>
    <xf numFmtId="164" fontId="0" fillId="0" borderId="4" xfId="0" applyNumberFormat="1" applyBorder="1"/>
    <xf numFmtId="164" fontId="0" fillId="0" borderId="6" xfId="0" applyNumberFormat="1" applyBorder="1"/>
    <xf numFmtId="164" fontId="0" fillId="0" borderId="9" xfId="0" applyNumberFormat="1" applyBorder="1"/>
    <xf numFmtId="0" fontId="15" fillId="8" borderId="14" xfId="0" applyFont="1" applyFill="1" applyBorder="1" applyAlignment="1">
      <alignment horizontal="right" wrapText="1"/>
    </xf>
    <xf numFmtId="0" fontId="2" fillId="2" borderId="16" xfId="0" applyFont="1" applyFill="1" applyBorder="1" applyAlignment="1">
      <alignment horizontal="right" vertical="top" wrapText="1"/>
    </xf>
    <xf numFmtId="0" fontId="2" fillId="2" borderId="16" xfId="0" applyFont="1" applyFill="1" applyBorder="1" applyAlignment="1">
      <alignment horizontal="right" vertical="top"/>
    </xf>
    <xf numFmtId="3" fontId="2" fillId="2" borderId="16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right" vertical="top"/>
    </xf>
    <xf numFmtId="166" fontId="0" fillId="0" borderId="0" xfId="0" applyNumberFormat="1"/>
    <xf numFmtId="166" fontId="0" fillId="0" borderId="9" xfId="0" applyNumberFormat="1" applyBorder="1"/>
    <xf numFmtId="166" fontId="0" fillId="0" borderId="3" xfId="0" applyNumberFormat="1" applyBorder="1"/>
    <xf numFmtId="166" fontId="0" fillId="0" borderId="4" xfId="0" applyNumberFormat="1" applyBorder="1"/>
    <xf numFmtId="166" fontId="0" fillId="0" borderId="6" xfId="0" applyNumberFormat="1" applyBorder="1"/>
    <xf numFmtId="166" fontId="0" fillId="0" borderId="8" xfId="0" applyNumberFormat="1" applyBorder="1"/>
    <xf numFmtId="166" fontId="0" fillId="3" borderId="8" xfId="0" applyNumberFormat="1" applyFill="1" applyBorder="1"/>
    <xf numFmtId="166" fontId="0" fillId="3" borderId="9" xfId="0" applyNumberFormat="1" applyFill="1" applyBorder="1"/>
    <xf numFmtId="3" fontId="2" fillId="2" borderId="16" xfId="0" applyNumberFormat="1" applyFont="1" applyFill="1" applyBorder="1" applyAlignment="1">
      <alignment horizontal="right" vertical="top"/>
    </xf>
    <xf numFmtId="0" fontId="15" fillId="8" borderId="18" xfId="0" applyFont="1" applyFill="1" applyBorder="1" applyAlignment="1">
      <alignment horizontal="left" wrapText="1"/>
    </xf>
    <xf numFmtId="0" fontId="15" fillId="8" borderId="15" xfId="0" applyFont="1" applyFill="1" applyBorder="1" applyAlignment="1">
      <alignment horizontal="left" wrapText="1"/>
    </xf>
    <xf numFmtId="0" fontId="15" fillId="8" borderId="18" xfId="0" applyFont="1" applyFill="1" applyBorder="1" applyAlignment="1">
      <alignment horizontal="left" vertical="top" wrapText="1"/>
    </xf>
    <xf numFmtId="0" fontId="2" fillId="2" borderId="19" xfId="0" applyFont="1" applyFill="1" applyBorder="1" applyAlignment="1">
      <alignment horizontal="left" vertical="top" wrapText="1"/>
    </xf>
    <xf numFmtId="0" fontId="15" fillId="8" borderId="2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16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/>
    </xf>
    <xf numFmtId="0" fontId="2" fillId="2" borderId="22" xfId="0" applyFont="1" applyFill="1" applyBorder="1" applyAlignment="1">
      <alignment horizontal="right" vertical="top" wrapText="1"/>
    </xf>
    <xf numFmtId="0" fontId="0" fillId="7" borderId="23" xfId="0" applyFill="1" applyBorder="1"/>
    <xf numFmtId="0" fontId="15" fillId="8" borderId="18" xfId="0" applyFont="1" applyFill="1" applyBorder="1" applyAlignment="1">
      <alignment horizontal="center" vertical="top" wrapText="1"/>
    </xf>
    <xf numFmtId="0" fontId="15" fillId="8" borderId="15" xfId="0" applyFont="1" applyFill="1" applyBorder="1" applyAlignment="1">
      <alignment horizontal="right" wrapText="1"/>
    </xf>
    <xf numFmtId="0" fontId="15" fillId="8" borderId="2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right" vertical="center"/>
    </xf>
    <xf numFmtId="0" fontId="15" fillId="8" borderId="18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15" fillId="0" borderId="24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6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/>
    </xf>
    <xf numFmtId="0" fontId="2" fillId="6" borderId="1" xfId="0" applyFont="1" applyFill="1" applyBorder="1" applyAlignment="1">
      <alignment horizontal="right" vertical="center" wrapText="1"/>
    </xf>
    <xf numFmtId="0" fontId="2" fillId="6" borderId="1" xfId="0" applyFont="1" applyFill="1" applyBorder="1" applyAlignment="1">
      <alignment horizontal="right" vertical="center"/>
    </xf>
    <xf numFmtId="0" fontId="2" fillId="6" borderId="0" xfId="0" applyFont="1" applyFill="1" applyAlignment="1">
      <alignment horizontal="right" vertical="center"/>
    </xf>
    <xf numFmtId="0" fontId="2" fillId="6" borderId="16" xfId="0" applyFont="1" applyFill="1" applyBorder="1" applyAlignment="1">
      <alignment horizontal="right" vertical="center" wrapText="1"/>
    </xf>
    <xf numFmtId="0" fontId="2" fillId="6" borderId="19" xfId="0" applyFont="1" applyFill="1" applyBorder="1" applyAlignment="1">
      <alignment horizontal="right" vertical="center" wrapText="1"/>
    </xf>
    <xf numFmtId="0" fontId="16" fillId="2" borderId="1" xfId="0" applyFont="1" applyFill="1" applyBorder="1" applyAlignment="1">
      <alignment horizontal="right" vertical="center" wrapText="1"/>
    </xf>
    <xf numFmtId="0" fontId="16" fillId="2" borderId="16" xfId="0" applyFont="1" applyFill="1" applyBorder="1" applyAlignment="1">
      <alignment horizontal="right" vertical="center" wrapText="1"/>
    </xf>
    <xf numFmtId="0" fontId="16" fillId="2" borderId="1" xfId="0" applyFont="1" applyFill="1" applyBorder="1" applyAlignment="1">
      <alignment horizontal="right" vertical="center"/>
    </xf>
    <xf numFmtId="0" fontId="18" fillId="9" borderId="32" xfId="0" applyFont="1" applyFill="1" applyBorder="1"/>
    <xf numFmtId="0" fontId="18" fillId="9" borderId="33" xfId="0" applyFont="1" applyFill="1" applyBorder="1"/>
    <xf numFmtId="0" fontId="18" fillId="9" borderId="34" xfId="0" applyFont="1" applyFill="1" applyBorder="1"/>
    <xf numFmtId="0" fontId="17" fillId="9" borderId="35" xfId="0" applyFont="1" applyFill="1" applyBorder="1"/>
    <xf numFmtId="0" fontId="17" fillId="9" borderId="36" xfId="0" applyFont="1" applyFill="1" applyBorder="1"/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67" fontId="0" fillId="0" borderId="41" xfId="0" applyNumberForma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7" fillId="9" borderId="45" xfId="0" applyFont="1" applyFill="1" applyBorder="1"/>
    <xf numFmtId="0" fontId="17" fillId="9" borderId="11" xfId="0" applyFont="1" applyFill="1" applyBorder="1"/>
    <xf numFmtId="0" fontId="18" fillId="0" borderId="11" xfId="0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/>
    </xf>
    <xf numFmtId="0" fontId="0" fillId="0" borderId="48" xfId="0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0" fillId="4" borderId="47" xfId="0" applyFill="1" applyBorder="1" applyAlignment="1">
      <alignment horizontal="left" vertical="center" wrapText="1"/>
    </xf>
    <xf numFmtId="0" fontId="0" fillId="0" borderId="41" xfId="0" applyBorder="1" applyAlignment="1">
      <alignment horizontal="center" vertical="center" wrapText="1"/>
    </xf>
    <xf numFmtId="0" fontId="0" fillId="4" borderId="49" xfId="0" applyFill="1" applyBorder="1" applyAlignment="1">
      <alignment horizontal="left" vertical="center" wrapText="1"/>
    </xf>
    <xf numFmtId="0" fontId="0" fillId="0" borderId="48" xfId="0" applyBorder="1" applyAlignment="1">
      <alignment wrapText="1"/>
    </xf>
    <xf numFmtId="0" fontId="0" fillId="4" borderId="50" xfId="0" applyFill="1" applyBorder="1" applyAlignment="1">
      <alignment horizontal="left" vertical="center" wrapText="1"/>
    </xf>
    <xf numFmtId="0" fontId="0" fillId="0" borderId="44" xfId="0" applyBorder="1" applyAlignment="1">
      <alignment horizontal="center" vertical="center" wrapText="1"/>
    </xf>
    <xf numFmtId="0" fontId="0" fillId="3" borderId="2" xfId="0" applyFill="1" applyBorder="1" applyAlignment="1">
      <alignment wrapText="1"/>
    </xf>
    <xf numFmtId="0" fontId="18" fillId="0" borderId="11" xfId="0" applyFont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 wrapText="1"/>
    </xf>
    <xf numFmtId="165" fontId="8" fillId="6" borderId="9" xfId="0" applyNumberFormat="1" applyFont="1" applyFill="1" applyBorder="1"/>
    <xf numFmtId="165" fontId="0" fillId="6" borderId="6" xfId="0" applyNumberFormat="1" applyFill="1" applyBorder="1"/>
    <xf numFmtId="165" fontId="0" fillId="6" borderId="9" xfId="0" applyNumberFormat="1" applyFill="1" applyBorder="1"/>
    <xf numFmtId="165" fontId="0" fillId="6" borderId="4" xfId="0" applyNumberFormat="1" applyFill="1" applyBorder="1"/>
    <xf numFmtId="165" fontId="8" fillId="6" borderId="8" xfId="0" applyNumberFormat="1" applyFont="1" applyFill="1" applyBorder="1"/>
    <xf numFmtId="165" fontId="0" fillId="6" borderId="5" xfId="0" applyNumberFormat="1" applyFill="1" applyBorder="1"/>
    <xf numFmtId="165" fontId="0" fillId="6" borderId="2" xfId="0" applyNumberFormat="1" applyFill="1" applyBorder="1"/>
    <xf numFmtId="165" fontId="0" fillId="6" borderId="7" xfId="0" applyNumberFormat="1" applyFill="1" applyBorder="1"/>
    <xf numFmtId="0" fontId="0" fillId="5" borderId="7" xfId="0" applyFill="1" applyBorder="1" applyAlignment="1">
      <alignment horizontal="left" vertical="center" wrapText="1"/>
    </xf>
    <xf numFmtId="0" fontId="0" fillId="4" borderId="32" xfId="0" applyFill="1" applyBorder="1" applyAlignment="1">
      <alignment horizontal="left" vertical="center" wrapText="1"/>
    </xf>
    <xf numFmtId="0" fontId="0" fillId="4" borderId="33" xfId="0" applyFill="1" applyBorder="1" applyAlignment="1">
      <alignment horizontal="left" vertical="center" wrapText="1"/>
    </xf>
    <xf numFmtId="0" fontId="0" fillId="4" borderId="34" xfId="0" applyFill="1" applyBorder="1" applyAlignment="1">
      <alignment horizontal="left" vertical="center" wrapText="1"/>
    </xf>
    <xf numFmtId="165" fontId="0" fillId="0" borderId="31" xfId="0" applyNumberFormat="1" applyBorder="1"/>
    <xf numFmtId="0" fontId="0" fillId="0" borderId="37" xfId="0" applyBorder="1" applyAlignment="1">
      <alignment horizontal="left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left" vertical="center" wrapText="1"/>
    </xf>
    <xf numFmtId="0" fontId="0" fillId="0" borderId="40" xfId="0" applyBorder="1" applyAlignment="1">
      <alignment wrapText="1"/>
    </xf>
    <xf numFmtId="0" fontId="0" fillId="0" borderId="42" xfId="0" applyBorder="1" applyAlignment="1">
      <alignment horizontal="left" vertical="center" wrapText="1"/>
    </xf>
    <xf numFmtId="165" fontId="0" fillId="0" borderId="43" xfId="0" applyNumberFormat="1" applyBorder="1"/>
    <xf numFmtId="165" fontId="0" fillId="0" borderId="38" xfId="0" applyNumberFormat="1" applyBorder="1" applyAlignment="1">
      <alignment wrapText="1"/>
    </xf>
    <xf numFmtId="165" fontId="0" fillId="0" borderId="31" xfId="0" applyNumberFormat="1" applyBorder="1" applyAlignment="1">
      <alignment wrapText="1"/>
    </xf>
    <xf numFmtId="0" fontId="18" fillId="0" borderId="10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10" fontId="0" fillId="0" borderId="0" xfId="1" applyNumberFormat="1" applyFont="1"/>
    <xf numFmtId="0" fontId="0" fillId="5" borderId="2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14" fillId="4" borderId="10" xfId="0" applyFont="1" applyFill="1" applyBorder="1" applyAlignment="1">
      <alignment horizontal="center" vertical="center"/>
    </xf>
    <xf numFmtId="0" fontId="14" fillId="4" borderId="12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5" fillId="8" borderId="21" xfId="0" applyFont="1" applyFill="1" applyBorder="1" applyAlignment="1">
      <alignment horizontal="center" wrapText="1"/>
    </xf>
    <xf numFmtId="0" fontId="15" fillId="8" borderId="17" xfId="0" applyFont="1" applyFill="1" applyBorder="1" applyAlignment="1">
      <alignment horizontal="center" wrapText="1"/>
    </xf>
    <xf numFmtId="0" fontId="15" fillId="8" borderId="24" xfId="0" applyFont="1" applyFill="1" applyBorder="1" applyAlignment="1">
      <alignment horizontal="center" wrapText="1"/>
    </xf>
    <xf numFmtId="0" fontId="15" fillId="8" borderId="0" xfId="0" applyFont="1" applyFill="1" applyAlignment="1">
      <alignment horizontal="center" wrapText="1"/>
    </xf>
    <xf numFmtId="0" fontId="15" fillId="8" borderId="25" xfId="0" applyFont="1" applyFill="1" applyBorder="1" applyAlignment="1">
      <alignment horizontal="center" wrapText="1"/>
    </xf>
    <xf numFmtId="0" fontId="15" fillId="8" borderId="15" xfId="0" applyFont="1" applyFill="1" applyBorder="1" applyAlignment="1">
      <alignment horizontal="center" wrapText="1"/>
    </xf>
    <xf numFmtId="3" fontId="2" fillId="6" borderId="26" xfId="0" applyNumberFormat="1" applyFont="1" applyFill="1" applyBorder="1" applyAlignment="1">
      <alignment horizontal="right" vertical="center" wrapText="1"/>
    </xf>
    <xf numFmtId="3" fontId="2" fillId="6" borderId="27" xfId="0" applyNumberFormat="1" applyFont="1" applyFill="1" applyBorder="1" applyAlignment="1">
      <alignment horizontal="right" vertical="center" wrapText="1"/>
    </xf>
    <xf numFmtId="3" fontId="2" fillId="2" borderId="28" xfId="0" applyNumberFormat="1" applyFont="1" applyFill="1" applyBorder="1" applyAlignment="1">
      <alignment horizontal="right" vertical="center" wrapText="1"/>
    </xf>
    <xf numFmtId="3" fontId="2" fillId="2" borderId="29" xfId="0" applyNumberFormat="1" applyFont="1" applyFill="1" applyBorder="1" applyAlignment="1">
      <alignment horizontal="right" vertical="center" wrapText="1"/>
    </xf>
    <xf numFmtId="3" fontId="2" fillId="2" borderId="30" xfId="0" applyNumberFormat="1" applyFont="1" applyFill="1" applyBorder="1" applyAlignment="1">
      <alignment horizontal="right" vertical="center" wrapText="1"/>
    </xf>
    <xf numFmtId="3" fontId="2" fillId="2" borderId="24" xfId="0" applyNumberFormat="1" applyFont="1" applyFill="1" applyBorder="1" applyAlignment="1">
      <alignment horizontal="right" vertical="center" wrapText="1"/>
    </xf>
    <xf numFmtId="169" fontId="0" fillId="0" borderId="0" xfId="1" applyNumberFormat="1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eetMetadata" Target="metadata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7" Type="http://schemas.openxmlformats.org/officeDocument/2006/relationships/image" Target="../media/image14.png"/><Relationship Id="rId2" Type="http://schemas.openxmlformats.org/officeDocument/2006/relationships/image" Target="../media/image9.png"/><Relationship Id="rId1" Type="http://schemas.openxmlformats.org/officeDocument/2006/relationships/image" Target="../media/image8.png"/><Relationship Id="rId6" Type="http://schemas.openxmlformats.org/officeDocument/2006/relationships/image" Target="../media/image13.png"/><Relationship Id="rId5" Type="http://schemas.openxmlformats.org/officeDocument/2006/relationships/image" Target="../media/image12.png"/><Relationship Id="rId4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20320</xdr:colOff>
      <xdr:row>3</xdr:row>
      <xdr:rowOff>142240</xdr:rowOff>
    </xdr:from>
    <xdr:to>
      <xdr:col>13</xdr:col>
      <xdr:colOff>534099</xdr:colOff>
      <xdr:row>7</xdr:row>
      <xdr:rowOff>104200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BBC5327-FC36-66F7-AC63-B077408EBD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9920" y="690880"/>
          <a:ext cx="8062659" cy="693480"/>
        </a:xfrm>
        <a:prstGeom prst="rect">
          <a:avLst/>
        </a:prstGeom>
      </xdr:spPr>
    </xdr:pic>
    <xdr:clientData/>
  </xdr:twoCellAnchor>
  <xdr:twoCellAnchor editAs="oneCell">
    <xdr:from>
      <xdr:col>1</xdr:col>
      <xdr:colOff>284480</xdr:colOff>
      <xdr:row>12</xdr:row>
      <xdr:rowOff>20320</xdr:rowOff>
    </xdr:from>
    <xdr:to>
      <xdr:col>6</xdr:col>
      <xdr:colOff>269503</xdr:colOff>
      <xdr:row>27</xdr:row>
      <xdr:rowOff>66282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E7A6023B-885C-9DBD-7134-59781CE1FB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4080" y="2214880"/>
          <a:ext cx="3033023" cy="2789162"/>
        </a:xfrm>
        <a:prstGeom prst="rect">
          <a:avLst/>
        </a:prstGeom>
      </xdr:spPr>
    </xdr:pic>
    <xdr:clientData/>
  </xdr:twoCellAnchor>
  <xdr:twoCellAnchor editAs="oneCell">
    <xdr:from>
      <xdr:col>1</xdr:col>
      <xdr:colOff>182880</xdr:colOff>
      <xdr:row>29</xdr:row>
      <xdr:rowOff>0</xdr:rowOff>
    </xdr:from>
    <xdr:to>
      <xdr:col>6</xdr:col>
      <xdr:colOff>480350</xdr:colOff>
      <xdr:row>49</xdr:row>
      <xdr:rowOff>18103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9E2875AE-CD21-6F9A-156E-D79CD41C3F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92480" y="5303520"/>
          <a:ext cx="3345470" cy="372650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51</xdr:row>
      <xdr:rowOff>60960</xdr:rowOff>
    </xdr:from>
    <xdr:to>
      <xdr:col>10</xdr:col>
      <xdr:colOff>434906</xdr:colOff>
      <xdr:row>76</xdr:row>
      <xdr:rowOff>99460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93BC2D80-3D41-8713-49FB-C11E3DDFFE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9387840"/>
          <a:ext cx="6530906" cy="4610500"/>
        </a:xfrm>
        <a:prstGeom prst="rect">
          <a:avLst/>
        </a:prstGeom>
      </xdr:spPr>
    </xdr:pic>
    <xdr:clientData/>
  </xdr:twoCellAnchor>
  <xdr:twoCellAnchor editAs="oneCell">
    <xdr:from>
      <xdr:col>0</xdr:col>
      <xdr:colOff>406400</xdr:colOff>
      <xdr:row>78</xdr:row>
      <xdr:rowOff>91440</xdr:rowOff>
    </xdr:from>
    <xdr:to>
      <xdr:col>11</xdr:col>
      <xdr:colOff>117396</xdr:colOff>
      <xdr:row>103</xdr:row>
      <xdr:rowOff>61354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2C08F6FF-9546-3DB7-3B89-4811242DE2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06400" y="14356080"/>
          <a:ext cx="6416596" cy="4541914"/>
        </a:xfrm>
        <a:prstGeom prst="rect">
          <a:avLst/>
        </a:prstGeom>
      </xdr:spPr>
    </xdr:pic>
    <xdr:clientData/>
  </xdr:twoCellAnchor>
  <xdr:twoCellAnchor editAs="oneCell">
    <xdr:from>
      <xdr:col>0</xdr:col>
      <xdr:colOff>589280</xdr:colOff>
      <xdr:row>106</xdr:row>
      <xdr:rowOff>20320</xdr:rowOff>
    </xdr:from>
    <xdr:to>
      <xdr:col>11</xdr:col>
      <xdr:colOff>79277</xdr:colOff>
      <xdr:row>130</xdr:row>
      <xdr:rowOff>89286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C04B79B3-8B49-910B-8422-41AE8C2B81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89280" y="19405600"/>
          <a:ext cx="6195597" cy="4458086"/>
        </a:xfrm>
        <a:prstGeom prst="rect">
          <a:avLst/>
        </a:prstGeom>
      </xdr:spPr>
    </xdr:pic>
    <xdr:clientData/>
  </xdr:twoCellAnchor>
  <xdr:twoCellAnchor editAs="oneCell">
    <xdr:from>
      <xdr:col>18</xdr:col>
      <xdr:colOff>457200</xdr:colOff>
      <xdr:row>2</xdr:row>
      <xdr:rowOff>40640</xdr:rowOff>
    </xdr:from>
    <xdr:to>
      <xdr:col>24</xdr:col>
      <xdr:colOff>15519</xdr:colOff>
      <xdr:row>29</xdr:row>
      <xdr:rowOff>18206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50E8F1C5-EA2D-C296-BC2B-EA1E380919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1663680" y="406400"/>
          <a:ext cx="3215919" cy="49153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2</xdr:row>
      <xdr:rowOff>63500</xdr:rowOff>
    </xdr:from>
    <xdr:to>
      <xdr:col>7</xdr:col>
      <xdr:colOff>559190</xdr:colOff>
      <xdr:row>7</xdr:row>
      <xdr:rowOff>73738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09BF1BC1-73DF-9E59-9EB5-09052DC61A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0200" y="419100"/>
          <a:ext cx="4496190" cy="899238"/>
        </a:xfrm>
        <a:prstGeom prst="rect">
          <a:avLst/>
        </a:prstGeom>
      </xdr:spPr>
    </xdr:pic>
    <xdr:clientData/>
  </xdr:twoCellAnchor>
  <xdr:twoCellAnchor editAs="oneCell">
    <xdr:from>
      <xdr:col>0</xdr:col>
      <xdr:colOff>520700</xdr:colOff>
      <xdr:row>11</xdr:row>
      <xdr:rowOff>292100</xdr:rowOff>
    </xdr:from>
    <xdr:to>
      <xdr:col>6</xdr:col>
      <xdr:colOff>419100</xdr:colOff>
      <xdr:row>17</xdr:row>
      <xdr:rowOff>56487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id="{72079CD7-B8A4-C6E1-F7BB-4894EE1604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0700" y="3035300"/>
          <a:ext cx="3556000" cy="1161387"/>
        </a:xfrm>
        <a:prstGeom prst="rect">
          <a:avLst/>
        </a:prstGeom>
      </xdr:spPr>
    </xdr:pic>
    <xdr:clientData/>
  </xdr:twoCellAnchor>
  <xdr:twoCellAnchor editAs="oneCell">
    <xdr:from>
      <xdr:col>1</xdr:col>
      <xdr:colOff>414482</xdr:colOff>
      <xdr:row>17</xdr:row>
      <xdr:rowOff>84282</xdr:rowOff>
    </xdr:from>
    <xdr:to>
      <xdr:col>11</xdr:col>
      <xdr:colOff>332509</xdr:colOff>
      <xdr:row>45</xdr:row>
      <xdr:rowOff>100753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id="{950FFF33-12B1-83C2-02D3-051728BB22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24082" y="4240646"/>
          <a:ext cx="6014027" cy="5059525"/>
        </a:xfrm>
        <a:prstGeom prst="rect">
          <a:avLst/>
        </a:prstGeom>
      </xdr:spPr>
    </xdr:pic>
    <xdr:clientData/>
  </xdr:twoCellAnchor>
  <xdr:twoCellAnchor editAs="oneCell">
    <xdr:from>
      <xdr:col>1</xdr:col>
      <xdr:colOff>254000</xdr:colOff>
      <xdr:row>46</xdr:row>
      <xdr:rowOff>139700</xdr:rowOff>
    </xdr:from>
    <xdr:to>
      <xdr:col>10</xdr:col>
      <xdr:colOff>334542</xdr:colOff>
      <xdr:row>55</xdr:row>
      <xdr:rowOff>50800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id="{4CB92E30-4C82-D2F1-369E-4DEEBC9119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63600" y="9436100"/>
          <a:ext cx="5566942" cy="1511300"/>
        </a:xfrm>
        <a:prstGeom prst="rect">
          <a:avLst/>
        </a:prstGeom>
      </xdr:spPr>
    </xdr:pic>
    <xdr:clientData/>
  </xdr:twoCellAnchor>
  <xdr:twoCellAnchor editAs="oneCell">
    <xdr:from>
      <xdr:col>1</xdr:col>
      <xdr:colOff>215900</xdr:colOff>
      <xdr:row>57</xdr:row>
      <xdr:rowOff>88900</xdr:rowOff>
    </xdr:from>
    <xdr:to>
      <xdr:col>5</xdr:col>
      <xdr:colOff>368300</xdr:colOff>
      <xdr:row>86</xdr:row>
      <xdr:rowOff>65417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id="{C0BD6945-BDB9-4BD1-1964-30EC386191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25500" y="11341100"/>
          <a:ext cx="2590800" cy="5132717"/>
        </a:xfrm>
        <a:prstGeom prst="rect">
          <a:avLst/>
        </a:prstGeom>
      </xdr:spPr>
    </xdr:pic>
    <xdr:clientData/>
  </xdr:twoCellAnchor>
  <xdr:twoCellAnchor editAs="oneCell">
    <xdr:from>
      <xdr:col>7</xdr:col>
      <xdr:colOff>406400</xdr:colOff>
      <xdr:row>58</xdr:row>
      <xdr:rowOff>88900</xdr:rowOff>
    </xdr:from>
    <xdr:to>
      <xdr:col>11</xdr:col>
      <xdr:colOff>241300</xdr:colOff>
      <xdr:row>70</xdr:row>
      <xdr:rowOff>133879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id="{CD6C3680-130A-2B64-053C-A48CBE92B0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673600" y="11518900"/>
          <a:ext cx="2273300" cy="2178579"/>
        </a:xfrm>
        <a:prstGeom prst="rect">
          <a:avLst/>
        </a:prstGeom>
      </xdr:spPr>
    </xdr:pic>
    <xdr:clientData/>
  </xdr:twoCellAnchor>
  <xdr:twoCellAnchor editAs="oneCell">
    <xdr:from>
      <xdr:col>1</xdr:col>
      <xdr:colOff>393700</xdr:colOff>
      <xdr:row>88</xdr:row>
      <xdr:rowOff>38100</xdr:rowOff>
    </xdr:from>
    <xdr:to>
      <xdr:col>12</xdr:col>
      <xdr:colOff>317500</xdr:colOff>
      <xdr:row>114</xdr:row>
      <xdr:rowOff>53390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id="{590B1F9A-B506-BB17-C297-CB1D693371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003300" y="16802100"/>
          <a:ext cx="6629400" cy="46380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774DC-A013-4E77-81B7-D47667242E79}">
  <dimension ref="B3:U33"/>
  <sheetViews>
    <sheetView topLeftCell="A19" zoomScale="75" zoomScaleNormal="70" workbookViewId="0">
      <selection activeCell="V47" sqref="V47"/>
    </sheetView>
  </sheetViews>
  <sheetFormatPr defaultRowHeight="14.4" x14ac:dyDescent="0.3"/>
  <cols>
    <col min="13" max="13" width="12.33203125" customWidth="1"/>
  </cols>
  <sheetData>
    <row r="3" spans="2:2" x14ac:dyDescent="0.3">
      <c r="B3" t="s">
        <v>0</v>
      </c>
    </row>
    <row r="33" spans="21:21" ht="18" x14ac:dyDescent="0.35">
      <c r="U33" s="2" t="s">
        <v>50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8020F-2B0D-4FC3-9D14-BE4F25415BE5}">
  <dimension ref="A2:AT142"/>
  <sheetViews>
    <sheetView tabSelected="1" topLeftCell="E106" zoomScale="73" zoomScaleNormal="55" workbookViewId="0">
      <selection activeCell="V138" sqref="V138"/>
    </sheetView>
  </sheetViews>
  <sheetFormatPr defaultRowHeight="14.4" x14ac:dyDescent="0.3"/>
  <cols>
    <col min="18" max="18" width="12.88671875" customWidth="1"/>
    <col min="19" max="19" width="13" customWidth="1"/>
    <col min="20" max="20" width="19.44140625" customWidth="1"/>
    <col min="21" max="21" width="19.109375" customWidth="1"/>
    <col min="22" max="22" width="11" bestFit="1" customWidth="1"/>
    <col min="26" max="26" width="17.33203125" customWidth="1"/>
    <col min="27" max="27" width="13.6640625" customWidth="1"/>
    <col min="30" max="30" width="13.33203125" customWidth="1"/>
    <col min="31" max="31" width="14.88671875" customWidth="1"/>
    <col min="33" max="33" width="12.33203125" customWidth="1"/>
    <col min="34" max="34" width="15.109375" customWidth="1"/>
    <col min="36" max="36" width="13.44140625" bestFit="1" customWidth="1"/>
    <col min="37" max="37" width="14" customWidth="1"/>
    <col min="39" max="39" width="16" customWidth="1"/>
    <col min="40" max="40" width="13.77734375" customWidth="1"/>
    <col min="42" max="42" width="14.5546875" customWidth="1"/>
    <col min="43" max="43" width="14.109375" customWidth="1"/>
    <col min="45" max="45" width="18.5546875" customWidth="1"/>
    <col min="46" max="46" width="12.77734375" customWidth="1"/>
  </cols>
  <sheetData>
    <row r="2" spans="1:46" x14ac:dyDescent="0.3">
      <c r="A2" t="s">
        <v>7</v>
      </c>
    </row>
    <row r="9" spans="1:46" x14ac:dyDescent="0.3">
      <c r="Z9" t="s">
        <v>8</v>
      </c>
      <c r="AD9" t="s">
        <v>9</v>
      </c>
      <c r="AG9" t="s">
        <v>10</v>
      </c>
      <c r="AJ9" t="s">
        <v>11</v>
      </c>
      <c r="AM9" t="s">
        <v>12</v>
      </c>
      <c r="AP9" t="s">
        <v>13</v>
      </c>
      <c r="AS9" t="s">
        <v>14</v>
      </c>
    </row>
    <row r="10" spans="1:46" ht="39.6" customHeight="1" thickBot="1" x14ac:dyDescent="0.35">
      <c r="B10" s="1" t="s">
        <v>51</v>
      </c>
    </row>
    <row r="11" spans="1:46" ht="50.4" customHeight="1" thickBot="1" x14ac:dyDescent="0.4">
      <c r="C11" s="2" t="s">
        <v>50</v>
      </c>
      <c r="G11" t="s">
        <v>53</v>
      </c>
      <c r="R11" s="9" t="s">
        <v>15</v>
      </c>
      <c r="S11" s="5" t="s">
        <v>16</v>
      </c>
      <c r="T11" s="9" t="s">
        <v>17</v>
      </c>
      <c r="U11" s="6" t="s">
        <v>18</v>
      </c>
      <c r="Z11" s="14" t="s">
        <v>19</v>
      </c>
      <c r="AA11" s="6" t="s">
        <v>18</v>
      </c>
      <c r="AD11" s="15" t="s">
        <v>20</v>
      </c>
      <c r="AE11" s="6" t="s">
        <v>18</v>
      </c>
      <c r="AG11" s="15" t="s">
        <v>21</v>
      </c>
      <c r="AH11" s="6" t="s">
        <v>18</v>
      </c>
      <c r="AJ11" s="15" t="s">
        <v>22</v>
      </c>
      <c r="AK11" s="6" t="s">
        <v>18</v>
      </c>
      <c r="AM11" s="15" t="s">
        <v>23</v>
      </c>
      <c r="AN11" s="6" t="s">
        <v>18</v>
      </c>
      <c r="AP11" s="15" t="s">
        <v>24</v>
      </c>
      <c r="AQ11" s="6" t="s">
        <v>18</v>
      </c>
      <c r="AS11" s="15" t="s">
        <v>25</v>
      </c>
      <c r="AT11" s="6" t="s">
        <v>18</v>
      </c>
    </row>
    <row r="12" spans="1:46" ht="39.6" customHeight="1" x14ac:dyDescent="0.35">
      <c r="C12" s="2"/>
      <c r="R12" s="4">
        <v>1</v>
      </c>
      <c r="S12" s="44">
        <v>0.5370419577422535</v>
      </c>
      <c r="T12" s="44">
        <v>0.94738533999999996</v>
      </c>
      <c r="U12" s="45">
        <v>-0.41034337999999998</v>
      </c>
      <c r="V12" s="42">
        <f>IF(T12&lt;S12,U12,0)</f>
        <v>0</v>
      </c>
      <c r="Z12" s="4">
        <v>1</v>
      </c>
      <c r="AA12" s="33">
        <f>S12-Z12</f>
        <v>-0.4629580422577465</v>
      </c>
      <c r="AD12" s="4">
        <v>1.0134358633694767</v>
      </c>
      <c r="AE12" s="33">
        <f>S12-AD12</f>
        <v>-0.47639390562722317</v>
      </c>
      <c r="AG12" s="4">
        <v>2.4321496932403233</v>
      </c>
      <c r="AH12" s="33">
        <f>S12-AG12</f>
        <v>-1.8951077354980699</v>
      </c>
      <c r="AJ12" s="4">
        <v>5.5442537810559163</v>
      </c>
      <c r="AK12" s="33">
        <f>S12-AJ12</f>
        <v>-5.0072118233136624</v>
      </c>
      <c r="AM12" s="4">
        <v>2.4000211535495195</v>
      </c>
      <c r="AN12" s="33">
        <f>S12-AM12</f>
        <v>-1.8629791958072661</v>
      </c>
      <c r="AP12" s="4">
        <v>5.5442537810559163</v>
      </c>
      <c r="AQ12" s="33">
        <f>S12-AP12</f>
        <v>-5.0072118233136624</v>
      </c>
      <c r="AS12" s="4">
        <v>2.4000211535495195</v>
      </c>
      <c r="AT12" s="33">
        <f>S12-AS12</f>
        <v>-1.8629791958072661</v>
      </c>
    </row>
    <row r="13" spans="1:46" x14ac:dyDescent="0.3">
      <c r="R13" s="7">
        <v>2</v>
      </c>
      <c r="S13" s="42">
        <v>0.5370419577422535</v>
      </c>
      <c r="T13" s="42">
        <v>0.77647253000000005</v>
      </c>
      <c r="U13" s="46">
        <v>-0.23943057000000001</v>
      </c>
      <c r="V13" s="42">
        <f t="shared" ref="V13:V76" si="0">IF(T13&lt;S13,U13,0)</f>
        <v>0</v>
      </c>
      <c r="Z13" s="7">
        <v>1</v>
      </c>
      <c r="AA13" s="34">
        <f t="shared" ref="AA13:AA76" si="1">S13-Z13</f>
        <v>-0.4629580422577465</v>
      </c>
      <c r="AD13" s="7">
        <v>1.0149058415120216</v>
      </c>
      <c r="AE13" s="34">
        <f t="shared" ref="AE13:AE76" si="2">S13-AD13</f>
        <v>-0.47786388376976807</v>
      </c>
      <c r="AG13" s="7">
        <v>1.6986673416338223</v>
      </c>
      <c r="AH13" s="34">
        <f t="shared" ref="AH13:AH76" si="3">S13-AG13</f>
        <v>-1.1616253838915687</v>
      </c>
      <c r="AJ13" s="7">
        <v>3.4055106386686966</v>
      </c>
      <c r="AK13" s="34">
        <f t="shared" ref="AK13:AK76" si="4">S13-AJ13</f>
        <v>-2.8684686809264432</v>
      </c>
      <c r="AM13" s="7">
        <v>1.7521808406550297</v>
      </c>
      <c r="AN13" s="34">
        <f t="shared" ref="AN13:AN76" si="5">S13-AM13</f>
        <v>-1.2151388829127763</v>
      </c>
      <c r="AP13" s="7">
        <v>3.4055106386686966</v>
      </c>
      <c r="AQ13" s="34">
        <f t="shared" ref="AQ13:AQ76" si="6">S13-AP13</f>
        <v>-2.8684686809264432</v>
      </c>
      <c r="AS13" s="7">
        <v>1.7521808406550297</v>
      </c>
      <c r="AT13" s="34">
        <f t="shared" ref="AT13:AT76" si="7">S13-AS13</f>
        <v>-1.2151388829127763</v>
      </c>
    </row>
    <row r="14" spans="1:46" x14ac:dyDescent="0.3">
      <c r="R14" s="7">
        <v>3</v>
      </c>
      <c r="S14" s="42">
        <v>0.5370419577422535</v>
      </c>
      <c r="T14" s="42">
        <v>0.77798736000000002</v>
      </c>
      <c r="U14" s="46">
        <v>-0.2409454</v>
      </c>
      <c r="V14" s="42">
        <f t="shared" si="0"/>
        <v>0</v>
      </c>
      <c r="Z14" s="7">
        <v>1</v>
      </c>
      <c r="AA14" s="34">
        <f t="shared" si="1"/>
        <v>-0.4629580422577465</v>
      </c>
      <c r="AD14" s="7">
        <v>0.99213547336390517</v>
      </c>
      <c r="AE14" s="34">
        <f t="shared" si="2"/>
        <v>-0.45509351562165168</v>
      </c>
      <c r="AG14" s="7">
        <v>0.87739518127510929</v>
      </c>
      <c r="AH14" s="34">
        <f t="shared" si="3"/>
        <v>-0.3403532235328558</v>
      </c>
      <c r="AJ14" s="7">
        <v>0.87756928820804037</v>
      </c>
      <c r="AK14" s="34">
        <f t="shared" si="4"/>
        <v>-0.34052733046578687</v>
      </c>
      <c r="AM14" s="7">
        <v>0.8994826784424742</v>
      </c>
      <c r="AN14" s="34">
        <f t="shared" si="5"/>
        <v>-0.36244072070022071</v>
      </c>
      <c r="AP14" s="7">
        <v>0.87756928820804037</v>
      </c>
      <c r="AQ14" s="34">
        <f t="shared" si="6"/>
        <v>-0.34052733046578687</v>
      </c>
      <c r="AS14" s="7">
        <v>0.8994826784424742</v>
      </c>
      <c r="AT14" s="34">
        <f t="shared" si="7"/>
        <v>-0.36244072070022071</v>
      </c>
    </row>
    <row r="15" spans="1:46" x14ac:dyDescent="0.3">
      <c r="R15" s="7">
        <v>4</v>
      </c>
      <c r="S15" s="42">
        <v>0.5370419577422535</v>
      </c>
      <c r="T15" s="42">
        <v>0.67375395999999999</v>
      </c>
      <c r="U15" s="46">
        <v>-0.136712</v>
      </c>
      <c r="V15" s="42">
        <f t="shared" si="0"/>
        <v>0</v>
      </c>
      <c r="Z15" s="7">
        <v>1</v>
      </c>
      <c r="AA15" s="34">
        <f t="shared" si="1"/>
        <v>-0.4629580422577465</v>
      </c>
      <c r="AD15" s="7">
        <v>1.0000512578751124</v>
      </c>
      <c r="AE15" s="34">
        <f t="shared" si="2"/>
        <v>-0.4630093001328589</v>
      </c>
      <c r="AG15" s="7">
        <v>1.0006867232734882</v>
      </c>
      <c r="AH15" s="34">
        <f t="shared" si="3"/>
        <v>-0.46364476553123468</v>
      </c>
      <c r="AJ15" s="7">
        <v>1.3364676001743985</v>
      </c>
      <c r="AK15" s="34">
        <f t="shared" si="4"/>
        <v>-0.79942564243214498</v>
      </c>
      <c r="AM15" s="7">
        <v>1.053516547024538</v>
      </c>
      <c r="AN15" s="34">
        <f t="shared" si="5"/>
        <v>-0.51647458928228451</v>
      </c>
      <c r="AP15" s="7">
        <v>1.2147724100473152</v>
      </c>
      <c r="AQ15" s="34">
        <f t="shared" si="6"/>
        <v>-0.67773045230506168</v>
      </c>
      <c r="AS15" s="7">
        <v>1.0371249735069625</v>
      </c>
      <c r="AT15" s="34">
        <f t="shared" si="7"/>
        <v>-0.50008301576470904</v>
      </c>
    </row>
    <row r="16" spans="1:46" x14ac:dyDescent="0.3">
      <c r="R16" s="7">
        <v>5</v>
      </c>
      <c r="S16" s="42">
        <v>0.5370419577422535</v>
      </c>
      <c r="T16" s="42">
        <v>0.61416694999999999</v>
      </c>
      <c r="U16" s="46">
        <v>-7.7124990000000004E-2</v>
      </c>
      <c r="V16" s="42">
        <f t="shared" si="0"/>
        <v>0</v>
      </c>
      <c r="Z16" s="7">
        <v>1</v>
      </c>
      <c r="AA16" s="34">
        <f t="shared" si="1"/>
        <v>-0.4629580422577465</v>
      </c>
      <c r="AD16" s="7">
        <v>1.0012469463849483</v>
      </c>
      <c r="AE16" s="34">
        <f t="shared" si="2"/>
        <v>-0.46420498864269477</v>
      </c>
      <c r="AG16" s="7">
        <v>1.0136435787958291</v>
      </c>
      <c r="AH16" s="34">
        <f t="shared" si="3"/>
        <v>-0.47660162105357562</v>
      </c>
      <c r="AJ16" s="7">
        <v>1.499666116187695</v>
      </c>
      <c r="AK16" s="34">
        <f t="shared" si="4"/>
        <v>-0.96262415844544147</v>
      </c>
      <c r="AM16" s="7">
        <v>1.0817656718828954</v>
      </c>
      <c r="AN16" s="34">
        <f t="shared" si="5"/>
        <v>-0.54472371414064191</v>
      </c>
      <c r="AP16" s="7">
        <v>1.3455711469184874</v>
      </c>
      <c r="AQ16" s="34">
        <f t="shared" si="6"/>
        <v>-0.80852918917623395</v>
      </c>
      <c r="AS16" s="7">
        <v>1.0639477931616501</v>
      </c>
      <c r="AT16" s="34">
        <f t="shared" si="7"/>
        <v>-0.52690583541939662</v>
      </c>
    </row>
    <row r="17" spans="18:46" x14ac:dyDescent="0.3">
      <c r="R17" s="7">
        <v>6</v>
      </c>
      <c r="S17" s="42">
        <v>0.5370419577422535</v>
      </c>
      <c r="T17" s="42">
        <v>0.53435463999999999</v>
      </c>
      <c r="U17" s="46">
        <v>2.68732E-3</v>
      </c>
      <c r="V17" s="42">
        <f t="shared" si="0"/>
        <v>2.68732E-3</v>
      </c>
      <c r="Z17" s="7">
        <v>1</v>
      </c>
      <c r="AA17" s="34">
        <f t="shared" si="1"/>
        <v>-0.4629580422577465</v>
      </c>
      <c r="AD17" s="7">
        <v>0.9871167016671667</v>
      </c>
      <c r="AE17" s="34">
        <f t="shared" si="2"/>
        <v>-0.4500747439249132</v>
      </c>
      <c r="AG17" s="7">
        <v>0.89322818804818915</v>
      </c>
      <c r="AH17" s="34">
        <f t="shared" si="3"/>
        <v>-0.35618623030593566</v>
      </c>
      <c r="AJ17" s="7">
        <v>1.2639815007796336</v>
      </c>
      <c r="AK17" s="34">
        <f t="shared" si="4"/>
        <v>-0.72693954303738006</v>
      </c>
      <c r="AM17" s="7">
        <v>0.96435414756649718</v>
      </c>
      <c r="AN17" s="34">
        <f t="shared" si="5"/>
        <v>-0.42731218982424368</v>
      </c>
      <c r="AP17" s="7">
        <v>1.1675277243352464</v>
      </c>
      <c r="AQ17" s="34">
        <f t="shared" si="6"/>
        <v>-0.63048576659299294</v>
      </c>
      <c r="AS17" s="7">
        <v>0.95361638029903262</v>
      </c>
      <c r="AT17" s="34">
        <f t="shared" si="7"/>
        <v>-0.41657442255677912</v>
      </c>
    </row>
    <row r="18" spans="18:46" x14ac:dyDescent="0.3">
      <c r="R18" s="7">
        <v>7</v>
      </c>
      <c r="S18" s="42">
        <v>0.5370419577422535</v>
      </c>
      <c r="T18" s="42">
        <v>0.53194640999999998</v>
      </c>
      <c r="U18" s="46">
        <v>5.0955499999999999E-3</v>
      </c>
      <c r="V18" s="42">
        <f t="shared" si="0"/>
        <v>5.0955499999999999E-3</v>
      </c>
      <c r="Z18" s="7">
        <v>1</v>
      </c>
      <c r="AA18" s="34">
        <f t="shared" si="1"/>
        <v>-0.4629580422577465</v>
      </c>
      <c r="AD18" s="7">
        <v>0.96012913041614878</v>
      </c>
      <c r="AE18" s="34">
        <f t="shared" si="2"/>
        <v>-0.42308717267389528</v>
      </c>
      <c r="AG18" s="7">
        <v>0.78448687853959054</v>
      </c>
      <c r="AH18" s="34">
        <f t="shared" si="3"/>
        <v>-0.24744492079733704</v>
      </c>
      <c r="AJ18" s="7">
        <v>0.98371918074004172</v>
      </c>
      <c r="AK18" s="34">
        <f t="shared" si="4"/>
        <v>-0.44667722299778823</v>
      </c>
      <c r="AM18" s="7">
        <v>0.8479829928299738</v>
      </c>
      <c r="AN18" s="34">
        <f t="shared" si="5"/>
        <v>-0.31094103508772031</v>
      </c>
      <c r="AP18" s="7">
        <v>0.88104641210623913</v>
      </c>
      <c r="AQ18" s="34">
        <f t="shared" si="6"/>
        <v>-0.34400445436398563</v>
      </c>
      <c r="AS18" s="7">
        <v>0.83482517987984872</v>
      </c>
      <c r="AT18" s="34">
        <f t="shared" si="7"/>
        <v>-0.29778322213759523</v>
      </c>
    </row>
    <row r="19" spans="18:46" x14ac:dyDescent="0.3">
      <c r="R19" s="7">
        <v>8</v>
      </c>
      <c r="S19" s="42">
        <v>0.5370419577422535</v>
      </c>
      <c r="T19" s="42">
        <v>0.51030432999999997</v>
      </c>
      <c r="U19" s="46">
        <v>2.673762E-2</v>
      </c>
      <c r="V19" s="42">
        <f t="shared" si="0"/>
        <v>2.673762E-2</v>
      </c>
      <c r="Z19" s="7">
        <v>1</v>
      </c>
      <c r="AA19" s="34">
        <f t="shared" si="1"/>
        <v>-0.4629580422577465</v>
      </c>
      <c r="AD19" s="7">
        <v>0.9344358633694767</v>
      </c>
      <c r="AE19" s="34">
        <f t="shared" si="2"/>
        <v>-0.39739390562722321</v>
      </c>
      <c r="AG19" s="7">
        <v>0.71326178848134869</v>
      </c>
      <c r="AH19" s="34">
        <f t="shared" si="3"/>
        <v>-0.1762198307390952</v>
      </c>
      <c r="AJ19" s="7">
        <v>0.81711079515512863</v>
      </c>
      <c r="AK19" s="34">
        <f t="shared" si="4"/>
        <v>-0.28006883741287514</v>
      </c>
      <c r="AM19" s="7">
        <v>0.77149228963558425</v>
      </c>
      <c r="AN19" s="34">
        <f t="shared" si="5"/>
        <v>-0.23445033189333075</v>
      </c>
      <c r="AP19" s="7">
        <v>0.82154537878891587</v>
      </c>
      <c r="AQ19" s="34">
        <f t="shared" si="6"/>
        <v>-0.28450342104666237</v>
      </c>
      <c r="AS19" s="7">
        <v>0.7720535938945482</v>
      </c>
      <c r="AT19" s="34">
        <f t="shared" si="7"/>
        <v>-0.2350116361522947</v>
      </c>
    </row>
    <row r="20" spans="18:46" x14ac:dyDescent="0.3">
      <c r="R20" s="7">
        <v>9</v>
      </c>
      <c r="S20" s="42">
        <v>0.5370419577422535</v>
      </c>
      <c r="T20" s="42">
        <v>0.51073842999999997</v>
      </c>
      <c r="U20" s="46">
        <v>2.6303529999999999E-2</v>
      </c>
      <c r="V20" s="42">
        <f t="shared" si="0"/>
        <v>2.6303529999999999E-2</v>
      </c>
      <c r="Z20" s="7">
        <v>1</v>
      </c>
      <c r="AA20" s="34">
        <f t="shared" si="1"/>
        <v>-0.4629580422577465</v>
      </c>
      <c r="AD20" s="7">
        <v>0.91894274203917203</v>
      </c>
      <c r="AE20" s="34">
        <f t="shared" si="2"/>
        <v>-0.38190078429691854</v>
      </c>
      <c r="AG20" s="7">
        <v>0.716518061564136</v>
      </c>
      <c r="AH20" s="34">
        <f t="shared" si="3"/>
        <v>-0.1794761038218825</v>
      </c>
      <c r="AJ20" s="7">
        <v>0.86357509493253048</v>
      </c>
      <c r="AK20" s="34">
        <f t="shared" si="4"/>
        <v>-0.32653313719027699</v>
      </c>
      <c r="AM20" s="7">
        <v>0.77975575906459671</v>
      </c>
      <c r="AN20" s="34">
        <f t="shared" si="5"/>
        <v>-0.24271380132234321</v>
      </c>
      <c r="AP20" s="7">
        <v>0.74529308891641244</v>
      </c>
      <c r="AQ20" s="34">
        <f t="shared" si="6"/>
        <v>-0.20825113117415894</v>
      </c>
      <c r="AS20" s="7">
        <v>0.7640652279996929</v>
      </c>
      <c r="AT20" s="34">
        <f t="shared" si="7"/>
        <v>-0.2270232702574394</v>
      </c>
    </row>
    <row r="21" spans="18:46" x14ac:dyDescent="0.3">
      <c r="R21" s="7">
        <v>10</v>
      </c>
      <c r="S21" s="42">
        <v>0.5370419577422535</v>
      </c>
      <c r="T21" s="42">
        <v>0.56249923000000002</v>
      </c>
      <c r="U21" s="46">
        <v>-2.5457279999999999E-2</v>
      </c>
      <c r="V21" s="42">
        <f t="shared" si="0"/>
        <v>0</v>
      </c>
      <c r="Z21" s="7">
        <v>1</v>
      </c>
      <c r="AA21" s="34">
        <f t="shared" si="1"/>
        <v>-0.4629580422577465</v>
      </c>
      <c r="AD21" s="7">
        <v>0.90094672781039731</v>
      </c>
      <c r="AE21" s="34">
        <f t="shared" si="2"/>
        <v>-0.36390477006814381</v>
      </c>
      <c r="AG21" s="7">
        <v>0.71371149050973537</v>
      </c>
      <c r="AH21" s="34">
        <f t="shared" si="3"/>
        <v>-0.17666953276748187</v>
      </c>
      <c r="AJ21" s="7">
        <v>0.8283746292988885</v>
      </c>
      <c r="AK21" s="34">
        <f t="shared" si="4"/>
        <v>-0.291332671556635</v>
      </c>
      <c r="AM21" s="7">
        <v>0.77326529724435855</v>
      </c>
      <c r="AN21" s="34">
        <f t="shared" si="5"/>
        <v>-0.23622333950210506</v>
      </c>
      <c r="AP21" s="7">
        <v>0.79089617276016466</v>
      </c>
      <c r="AQ21" s="34">
        <f t="shared" si="6"/>
        <v>-0.25385421501791117</v>
      </c>
      <c r="AS21" s="7">
        <v>0.76841340029048544</v>
      </c>
      <c r="AT21" s="34">
        <f t="shared" si="7"/>
        <v>-0.23137144254823194</v>
      </c>
    </row>
    <row r="22" spans="18:46" x14ac:dyDescent="0.3">
      <c r="R22" s="7">
        <v>11</v>
      </c>
      <c r="S22" s="42">
        <v>0.53704195774225305</v>
      </c>
      <c r="T22" s="42">
        <v>0.60243184000000005</v>
      </c>
      <c r="U22" s="46">
        <v>-6.5389879999999997E-2</v>
      </c>
      <c r="V22" s="42">
        <f t="shared" si="0"/>
        <v>0</v>
      </c>
      <c r="Z22" s="7">
        <v>1</v>
      </c>
      <c r="AA22" s="34">
        <f t="shared" si="1"/>
        <v>-0.46295804225774695</v>
      </c>
      <c r="AD22" s="7">
        <v>0.91042253460763722</v>
      </c>
      <c r="AE22" s="34">
        <f t="shared" si="2"/>
        <v>-0.37338057686538417</v>
      </c>
      <c r="AG22" s="7">
        <v>0.75360341758666538</v>
      </c>
      <c r="AH22" s="34">
        <f t="shared" si="3"/>
        <v>-0.21656145984441233</v>
      </c>
      <c r="AJ22" s="7">
        <v>0.95049836835885748</v>
      </c>
      <c r="AK22" s="34">
        <f t="shared" si="4"/>
        <v>-0.41345641061660443</v>
      </c>
      <c r="AM22" s="7">
        <v>0.81958044798588825</v>
      </c>
      <c r="AN22" s="34">
        <f t="shared" si="5"/>
        <v>-0.2825384902436352</v>
      </c>
      <c r="AP22" s="7">
        <v>0.88826776353165526</v>
      </c>
      <c r="AQ22" s="34">
        <f t="shared" si="6"/>
        <v>-0.35122580578940221</v>
      </c>
      <c r="AS22" s="7">
        <v>0.812185613098096</v>
      </c>
      <c r="AT22" s="34">
        <f t="shared" si="7"/>
        <v>-0.27514365535584295</v>
      </c>
    </row>
    <row r="23" spans="18:46" x14ac:dyDescent="0.3">
      <c r="R23" s="7">
        <v>12</v>
      </c>
      <c r="S23" s="42">
        <v>0.53704195774225305</v>
      </c>
      <c r="T23" s="42">
        <v>0.69780739000000003</v>
      </c>
      <c r="U23" s="46">
        <v>-0.16076542999999999</v>
      </c>
      <c r="V23" s="42">
        <f t="shared" si="0"/>
        <v>0</v>
      </c>
      <c r="Z23" s="7">
        <v>1</v>
      </c>
      <c r="AA23" s="34">
        <f t="shared" si="1"/>
        <v>-0.46295804225774695</v>
      </c>
      <c r="AD23" s="7">
        <v>0.91962405177216822</v>
      </c>
      <c r="AE23" s="34">
        <f t="shared" si="2"/>
        <v>-0.38258209402991517</v>
      </c>
      <c r="AG23" s="7">
        <v>0.79930122944065385</v>
      </c>
      <c r="AH23" s="34">
        <f t="shared" si="3"/>
        <v>-0.2622592716984008</v>
      </c>
      <c r="AJ23" s="7">
        <v>1.0288496684127564</v>
      </c>
      <c r="AK23" s="34">
        <f t="shared" si="4"/>
        <v>-0.49180771067050333</v>
      </c>
      <c r="AM23" s="7">
        <v>0.86486345942967768</v>
      </c>
      <c r="AN23" s="34">
        <f t="shared" si="5"/>
        <v>-0.32782150168742463</v>
      </c>
      <c r="AP23" s="7">
        <v>0.96101176645595354</v>
      </c>
      <c r="AQ23" s="34">
        <f t="shared" si="6"/>
        <v>-0.42396980871370049</v>
      </c>
      <c r="AS23" s="7">
        <v>0.85673651883332824</v>
      </c>
      <c r="AT23" s="34">
        <f t="shared" si="7"/>
        <v>-0.31969456109107519</v>
      </c>
    </row>
    <row r="24" spans="18:46" x14ac:dyDescent="0.3">
      <c r="R24" s="7">
        <v>13</v>
      </c>
      <c r="S24" s="42">
        <v>0.53704195774225305</v>
      </c>
      <c r="T24" s="42">
        <v>0.58636851000000001</v>
      </c>
      <c r="U24" s="46">
        <v>-4.9326549999999997E-2</v>
      </c>
      <c r="V24" s="42">
        <f t="shared" si="0"/>
        <v>0</v>
      </c>
      <c r="Z24" s="7">
        <v>1</v>
      </c>
      <c r="AA24" s="34">
        <f t="shared" si="1"/>
        <v>-0.46295804225774695</v>
      </c>
      <c r="AD24" s="7">
        <v>0.82364406634380494</v>
      </c>
      <c r="AE24" s="34">
        <f t="shared" si="2"/>
        <v>-0.28660210860155189</v>
      </c>
      <c r="AG24" s="7">
        <v>0.66750093509763841</v>
      </c>
      <c r="AH24" s="34">
        <f t="shared" si="3"/>
        <v>-0.13045897735538536</v>
      </c>
      <c r="AJ24" s="7">
        <v>0.7204279858541609</v>
      </c>
      <c r="AK24" s="34">
        <f t="shared" si="4"/>
        <v>-0.18338602811190785</v>
      </c>
      <c r="AM24" s="7">
        <v>0.7226441420565124</v>
      </c>
      <c r="AN24" s="34">
        <f t="shared" si="5"/>
        <v>-0.18560218431425934</v>
      </c>
      <c r="AP24" s="7">
        <v>0.70769616865993523</v>
      </c>
      <c r="AQ24" s="34">
        <f t="shared" si="6"/>
        <v>-0.17065421091768218</v>
      </c>
      <c r="AS24" s="7">
        <v>0.72090738604625126</v>
      </c>
      <c r="AT24" s="34">
        <f t="shared" si="7"/>
        <v>-0.18386542830399821</v>
      </c>
    </row>
    <row r="25" spans="18:46" x14ac:dyDescent="0.3">
      <c r="R25" s="7">
        <v>14</v>
      </c>
      <c r="S25" s="42">
        <v>0.53704195774225305</v>
      </c>
      <c r="T25" s="42">
        <v>0.56779506999999996</v>
      </c>
      <c r="U25" s="46">
        <v>-3.075311E-2</v>
      </c>
      <c r="V25" s="42">
        <f t="shared" si="0"/>
        <v>0</v>
      </c>
      <c r="Z25" s="7">
        <v>1</v>
      </c>
      <c r="AA25" s="34">
        <f t="shared" si="1"/>
        <v>-0.46295804225774695</v>
      </c>
      <c r="AD25" s="7">
        <v>0.7969650709295848</v>
      </c>
      <c r="AE25" s="34">
        <f t="shared" si="2"/>
        <v>-0.25992311318733174</v>
      </c>
      <c r="AG25" s="7">
        <v>0.64930421433316543</v>
      </c>
      <c r="AH25" s="34">
        <f t="shared" si="3"/>
        <v>-0.11226225659091238</v>
      </c>
      <c r="AJ25" s="7">
        <v>0.70589637779988879</v>
      </c>
      <c r="AK25" s="34">
        <f t="shared" si="4"/>
        <v>-0.16885442005763573</v>
      </c>
      <c r="AM25" s="7">
        <v>0.70618776895401814</v>
      </c>
      <c r="AN25" s="34">
        <f t="shared" si="5"/>
        <v>-0.16914581121176508</v>
      </c>
      <c r="AP25" s="7">
        <v>0.69316781081288936</v>
      </c>
      <c r="AQ25" s="34">
        <f t="shared" si="6"/>
        <v>-0.15612585307063631</v>
      </c>
      <c r="AS25" s="7">
        <v>0.70450709313729509</v>
      </c>
      <c r="AT25" s="34">
        <f t="shared" si="7"/>
        <v>-0.16746513539504204</v>
      </c>
    </row>
    <row r="26" spans="18:46" x14ac:dyDescent="0.3">
      <c r="R26" s="7">
        <v>15</v>
      </c>
      <c r="S26" s="42">
        <v>0.53704195774225305</v>
      </c>
      <c r="T26" s="42">
        <v>0.56567935000000003</v>
      </c>
      <c r="U26" s="46">
        <v>-2.8637389999999999E-2</v>
      </c>
      <c r="V26" s="42">
        <f t="shared" si="0"/>
        <v>0</v>
      </c>
      <c r="Z26" s="7">
        <v>1</v>
      </c>
      <c r="AA26" s="34">
        <f t="shared" si="1"/>
        <v>-0.46295804225774695</v>
      </c>
      <c r="AD26" s="7">
        <v>0.76290597008528693</v>
      </c>
      <c r="AE26" s="34">
        <f t="shared" si="2"/>
        <v>-0.22586401234303388</v>
      </c>
      <c r="AG26" s="7">
        <v>0.63470681902747006</v>
      </c>
      <c r="AH26" s="34">
        <f t="shared" si="3"/>
        <v>-9.7664861285217008E-2</v>
      </c>
      <c r="AJ26" s="7">
        <v>0.6711977205126104</v>
      </c>
      <c r="AK26" s="34">
        <f t="shared" si="4"/>
        <v>-0.13415576277035735</v>
      </c>
      <c r="AM26" s="7">
        <v>0.68986875013403504</v>
      </c>
      <c r="AN26" s="34">
        <f t="shared" si="5"/>
        <v>-0.15282679239178198</v>
      </c>
      <c r="AP26" s="7">
        <v>0.66369446986753089</v>
      </c>
      <c r="AQ26" s="34">
        <f t="shared" si="6"/>
        <v>-0.12665251212527784</v>
      </c>
      <c r="AS26" s="7">
        <v>0.68885267280191198</v>
      </c>
      <c r="AT26" s="34">
        <f t="shared" si="7"/>
        <v>-0.15181071505965893</v>
      </c>
    </row>
    <row r="27" spans="18:46" x14ac:dyDescent="0.3">
      <c r="R27" s="7">
        <v>16</v>
      </c>
      <c r="S27" s="42">
        <v>0.53704195774225305</v>
      </c>
      <c r="T27" s="42">
        <v>0.62863477999999995</v>
      </c>
      <c r="U27" s="46">
        <v>-9.159283E-2</v>
      </c>
      <c r="V27" s="42">
        <f t="shared" si="0"/>
        <v>0</v>
      </c>
      <c r="Z27" s="7">
        <v>1</v>
      </c>
      <c r="AA27" s="34">
        <f t="shared" si="1"/>
        <v>-0.46295804225774695</v>
      </c>
      <c r="AD27" s="7">
        <v>0.77198748553550767</v>
      </c>
      <c r="AE27" s="34">
        <f t="shared" si="2"/>
        <v>-0.23494552779325462</v>
      </c>
      <c r="AG27" s="7">
        <v>0.66102944999291502</v>
      </c>
      <c r="AH27" s="34">
        <f t="shared" si="3"/>
        <v>-0.12398749225066197</v>
      </c>
      <c r="AJ27" s="7">
        <v>0.73047065938290479</v>
      </c>
      <c r="AK27" s="34">
        <f t="shared" si="4"/>
        <v>-0.19342870164065173</v>
      </c>
      <c r="AM27" s="7">
        <v>0.71879316752624534</v>
      </c>
      <c r="AN27" s="34">
        <f t="shared" si="5"/>
        <v>-0.18175120978399228</v>
      </c>
      <c r="AP27" s="7">
        <v>0.71659319095182761</v>
      </c>
      <c r="AQ27" s="34">
        <f t="shared" si="6"/>
        <v>-0.17955123320957456</v>
      </c>
      <c r="AS27" s="7">
        <v>0.7169868224788436</v>
      </c>
      <c r="AT27" s="34">
        <f t="shared" si="7"/>
        <v>-0.17994486473659055</v>
      </c>
    </row>
    <row r="28" spans="18:46" x14ac:dyDescent="0.3">
      <c r="R28" s="7">
        <v>17</v>
      </c>
      <c r="S28" s="42">
        <v>0.53704195774225305</v>
      </c>
      <c r="T28" s="42">
        <v>0.52308977000000001</v>
      </c>
      <c r="U28" s="46">
        <v>1.395219E-2</v>
      </c>
      <c r="V28" s="42">
        <f t="shared" si="0"/>
        <v>1.395219E-2</v>
      </c>
      <c r="Z28" s="7">
        <v>1</v>
      </c>
      <c r="AA28" s="34">
        <f t="shared" si="1"/>
        <v>-0.46295804225774695</v>
      </c>
      <c r="AD28" s="7">
        <v>0.70308502978613974</v>
      </c>
      <c r="AE28" s="34">
        <f t="shared" si="2"/>
        <v>-0.16604307204388669</v>
      </c>
      <c r="AG28" s="7">
        <v>0.60233104075885879</v>
      </c>
      <c r="AH28" s="34">
        <f t="shared" si="3"/>
        <v>-6.5289083016605742E-2</v>
      </c>
      <c r="AJ28" s="7">
        <v>0.60308071679981334</v>
      </c>
      <c r="AK28" s="34">
        <f t="shared" si="4"/>
        <v>-6.6038759057560292E-2</v>
      </c>
      <c r="AM28" s="7">
        <v>0.65448252571822807</v>
      </c>
      <c r="AN28" s="34">
        <f t="shared" si="5"/>
        <v>-0.11744056797597502</v>
      </c>
      <c r="AP28" s="7">
        <v>0.61019248078311283</v>
      </c>
      <c r="AQ28" s="34">
        <f t="shared" si="6"/>
        <v>-7.3150523040859783E-2</v>
      </c>
      <c r="AS28" s="7">
        <v>0.65548127994569716</v>
      </c>
      <c r="AT28" s="34">
        <f t="shared" si="7"/>
        <v>-0.11843932220344411</v>
      </c>
    </row>
    <row r="29" spans="18:46" x14ac:dyDescent="0.3">
      <c r="R29" s="7">
        <v>18</v>
      </c>
      <c r="S29" s="42">
        <v>0.53704195774225305</v>
      </c>
      <c r="T29" s="42">
        <v>0.51440768999999997</v>
      </c>
      <c r="U29" s="46">
        <v>2.2634270000000001E-2</v>
      </c>
      <c r="V29" s="42">
        <f t="shared" si="0"/>
        <v>2.2634270000000001E-2</v>
      </c>
      <c r="Z29" s="7">
        <v>1</v>
      </c>
      <c r="AA29" s="34">
        <f t="shared" si="1"/>
        <v>-0.46295804225774695</v>
      </c>
      <c r="AD29" s="7">
        <v>0.69657489392705607</v>
      </c>
      <c r="AE29" s="34">
        <f t="shared" si="2"/>
        <v>-0.15953293618480302</v>
      </c>
      <c r="AG29" s="7">
        <v>0.59774259614284309</v>
      </c>
      <c r="AH29" s="34">
        <f t="shared" si="3"/>
        <v>-6.0700638400590035E-2</v>
      </c>
      <c r="AJ29" s="7">
        <v>0.59576538322069372</v>
      </c>
      <c r="AK29" s="34">
        <f t="shared" si="4"/>
        <v>-5.8723425478440672E-2</v>
      </c>
      <c r="AM29" s="7">
        <v>0.64975886382291337</v>
      </c>
      <c r="AN29" s="34">
        <f t="shared" si="5"/>
        <v>-0.11271690608066032</v>
      </c>
      <c r="AP29" s="7">
        <v>0.59453238593653135</v>
      </c>
      <c r="AQ29" s="34">
        <f t="shared" si="6"/>
        <v>-5.7490428194278298E-2</v>
      </c>
      <c r="AS29" s="7">
        <v>0.64958321609068426</v>
      </c>
      <c r="AT29" s="34">
        <f t="shared" si="7"/>
        <v>-0.11254125834843121</v>
      </c>
    </row>
    <row r="30" spans="18:46" x14ac:dyDescent="0.3">
      <c r="R30" s="7">
        <v>19</v>
      </c>
      <c r="S30" s="42">
        <v>0.53704195774225305</v>
      </c>
      <c r="T30" s="42">
        <v>0.52684969999999998</v>
      </c>
      <c r="U30" s="46">
        <v>1.019226E-2</v>
      </c>
      <c r="V30" s="42">
        <f t="shared" si="0"/>
        <v>1.019226E-2</v>
      </c>
      <c r="Z30" s="7">
        <v>1</v>
      </c>
      <c r="AA30" s="34">
        <f t="shared" si="1"/>
        <v>-0.46295804225774695</v>
      </c>
      <c r="AD30" s="7">
        <v>0.69225050357862261</v>
      </c>
      <c r="AE30" s="34">
        <f t="shared" si="2"/>
        <v>-0.15520854583636956</v>
      </c>
      <c r="AG30" s="7">
        <v>0.60107380401207344</v>
      </c>
      <c r="AH30" s="34">
        <f t="shared" si="3"/>
        <v>-6.4031846269820392E-2</v>
      </c>
      <c r="AJ30" s="7">
        <v>0.60577821060977566</v>
      </c>
      <c r="AK30" s="34">
        <f t="shared" si="4"/>
        <v>-6.8736252867522607E-2</v>
      </c>
      <c r="AM30" s="7">
        <v>0.65385195845833977</v>
      </c>
      <c r="AN30" s="34">
        <f t="shared" si="5"/>
        <v>-0.11681000071608671</v>
      </c>
      <c r="AP30" s="7">
        <v>0.60860752127814743</v>
      </c>
      <c r="AQ30" s="34">
        <f t="shared" si="6"/>
        <v>-7.1565563535894383E-2</v>
      </c>
      <c r="AS30" s="7">
        <v>0.65424660506894283</v>
      </c>
      <c r="AT30" s="34">
        <f t="shared" si="7"/>
        <v>-0.11720464732668978</v>
      </c>
    </row>
    <row r="31" spans="18:46" x14ac:dyDescent="0.3">
      <c r="R31" s="7">
        <v>20</v>
      </c>
      <c r="S31" s="42">
        <v>0.53704195774225305</v>
      </c>
      <c r="T31" s="42">
        <v>0.53970512000000004</v>
      </c>
      <c r="U31" s="46">
        <v>-2.6631599999999999E-3</v>
      </c>
      <c r="V31" s="42">
        <f t="shared" si="0"/>
        <v>0</v>
      </c>
      <c r="Z31" s="7">
        <v>1</v>
      </c>
      <c r="AA31" s="34">
        <f t="shared" si="1"/>
        <v>-0.46295804225774695</v>
      </c>
      <c r="AD31" s="7">
        <v>0.68736896241374879</v>
      </c>
      <c r="AE31" s="34">
        <f t="shared" si="2"/>
        <v>-0.15032700467149573</v>
      </c>
      <c r="AG31" s="7">
        <v>0.60310070939582194</v>
      </c>
      <c r="AH31" s="34">
        <f t="shared" si="3"/>
        <v>-6.6058751653568892E-2</v>
      </c>
      <c r="AJ31" s="7">
        <v>0.62479052239436317</v>
      </c>
      <c r="AK31" s="34">
        <f t="shared" si="4"/>
        <v>-8.7748564652110117E-2</v>
      </c>
      <c r="AM31" s="7">
        <v>0.6580959641476386</v>
      </c>
      <c r="AN31" s="34">
        <f t="shared" si="5"/>
        <v>-0.12105400640538555</v>
      </c>
      <c r="AP31" s="7">
        <v>0.62611803409990152</v>
      </c>
      <c r="AQ31" s="34">
        <f t="shared" si="6"/>
        <v>-8.907607635764847E-2</v>
      </c>
      <c r="AS31" s="7">
        <v>0.6582732863051618</v>
      </c>
      <c r="AT31" s="34">
        <f t="shared" si="7"/>
        <v>-0.12123132856290875</v>
      </c>
    </row>
    <row r="32" spans="18:46" x14ac:dyDescent="0.3">
      <c r="R32" s="7">
        <v>21</v>
      </c>
      <c r="S32" s="42">
        <v>0.53704195774225305</v>
      </c>
      <c r="T32" s="42">
        <v>0.48204348000000002</v>
      </c>
      <c r="U32" s="46">
        <v>5.4998470000000001E-2</v>
      </c>
      <c r="V32" s="42">
        <f t="shared" si="0"/>
        <v>5.4998470000000001E-2</v>
      </c>
      <c r="Z32" s="7">
        <v>1</v>
      </c>
      <c r="AA32" s="34">
        <f t="shared" si="1"/>
        <v>-0.46295804225774695</v>
      </c>
      <c r="AD32" s="7">
        <v>0.6454583208331548</v>
      </c>
      <c r="AE32" s="34">
        <f t="shared" si="2"/>
        <v>-0.10841636309090175</v>
      </c>
      <c r="AG32" s="7">
        <v>0.57526546418707547</v>
      </c>
      <c r="AH32" s="34">
        <f t="shared" si="3"/>
        <v>-3.8223506444822419E-2</v>
      </c>
      <c r="AJ32" s="7">
        <v>0.57709901399462815</v>
      </c>
      <c r="AK32" s="34">
        <f t="shared" si="4"/>
        <v>-4.0057056252375101E-2</v>
      </c>
      <c r="AM32" s="7">
        <v>0.62892018750762457</v>
      </c>
      <c r="AN32" s="34">
        <f t="shared" si="5"/>
        <v>-9.1878229765371522E-2</v>
      </c>
      <c r="AP32" s="7">
        <v>0.57869372333882174</v>
      </c>
      <c r="AQ32" s="34">
        <f t="shared" si="6"/>
        <v>-4.1651765596568691E-2</v>
      </c>
      <c r="AS32" s="7">
        <v>0.62913756866037618</v>
      </c>
      <c r="AT32" s="34">
        <f t="shared" si="7"/>
        <v>-9.2095610918123127E-2</v>
      </c>
    </row>
    <row r="33" spans="18:46" x14ac:dyDescent="0.3">
      <c r="R33" s="7">
        <v>22</v>
      </c>
      <c r="S33" s="42">
        <v>0.53704195774225305</v>
      </c>
      <c r="T33" s="42">
        <v>0.46911597999999999</v>
      </c>
      <c r="U33" s="46">
        <v>6.7925970000000002E-2</v>
      </c>
      <c r="V33" s="42">
        <f t="shared" si="0"/>
        <v>6.7925970000000002E-2</v>
      </c>
      <c r="Z33" s="7">
        <v>1</v>
      </c>
      <c r="AA33" s="34">
        <f t="shared" si="1"/>
        <v>-0.46295804225774695</v>
      </c>
      <c r="AD33" s="7">
        <v>0.63233951913598763</v>
      </c>
      <c r="AE33" s="34">
        <f t="shared" si="2"/>
        <v>-9.5297561393734576E-2</v>
      </c>
      <c r="AG33" s="7">
        <v>0.5678672718302632</v>
      </c>
      <c r="AH33" s="34">
        <f t="shared" si="3"/>
        <v>-3.0825314088010147E-2</v>
      </c>
      <c r="AJ33" s="7">
        <v>0.57319294888574024</v>
      </c>
      <c r="AK33" s="34">
        <f t="shared" si="4"/>
        <v>-3.6150991143487188E-2</v>
      </c>
      <c r="AM33" s="7">
        <v>0.62230787534152576</v>
      </c>
      <c r="AN33" s="34">
        <f t="shared" si="5"/>
        <v>-8.5265917599272711E-2</v>
      </c>
      <c r="AP33" s="7">
        <v>0.57766398576186939</v>
      </c>
      <c r="AQ33" s="34">
        <f t="shared" si="6"/>
        <v>-4.0622028019616341E-2</v>
      </c>
      <c r="AS33" s="7">
        <v>0.62290235119963755</v>
      </c>
      <c r="AT33" s="34">
        <f t="shared" si="7"/>
        <v>-8.5860393457384498E-2</v>
      </c>
    </row>
    <row r="34" spans="18:46" x14ac:dyDescent="0.3">
      <c r="R34" s="7">
        <v>23</v>
      </c>
      <c r="S34" s="42">
        <v>0.53704195774225305</v>
      </c>
      <c r="T34" s="42">
        <v>0.43660072</v>
      </c>
      <c r="U34" s="46">
        <v>0.10044124</v>
      </c>
      <c r="V34" s="42">
        <f t="shared" si="0"/>
        <v>0.10044124</v>
      </c>
      <c r="Z34" s="7">
        <v>1</v>
      </c>
      <c r="AA34" s="34">
        <f t="shared" si="1"/>
        <v>-0.46295804225774695</v>
      </c>
      <c r="AD34" s="7">
        <v>0.60658625123216048</v>
      </c>
      <c r="AE34" s="34">
        <f t="shared" si="2"/>
        <v>-6.9544293489907427E-2</v>
      </c>
      <c r="AG34" s="7">
        <v>0.55297556241688772</v>
      </c>
      <c r="AH34" s="34">
        <f t="shared" si="3"/>
        <v>-1.5933604674634672E-2</v>
      </c>
      <c r="AJ34" s="7">
        <v>0.55303687930709478</v>
      </c>
      <c r="AK34" s="34">
        <f t="shared" si="4"/>
        <v>-1.5994921564841724E-2</v>
      </c>
      <c r="AM34" s="7">
        <v>0.60727649563627883</v>
      </c>
      <c r="AN34" s="34">
        <f t="shared" si="5"/>
        <v>-7.0234537894025784E-2</v>
      </c>
      <c r="AP34" s="7">
        <v>0.55308529276555263</v>
      </c>
      <c r="AQ34" s="34">
        <f t="shared" si="6"/>
        <v>-1.6043335023299576E-2</v>
      </c>
      <c r="AS34" s="7">
        <v>0.60728295118852671</v>
      </c>
      <c r="AT34" s="34">
        <f t="shared" si="7"/>
        <v>-7.0240993446273658E-2</v>
      </c>
    </row>
    <row r="35" spans="18:46" x14ac:dyDescent="0.3">
      <c r="R35" s="7">
        <v>24</v>
      </c>
      <c r="S35" s="42">
        <v>0.53704195774225305</v>
      </c>
      <c r="T35" s="42">
        <v>0.44463667000000001</v>
      </c>
      <c r="U35" s="46">
        <v>9.2405280000000006E-2</v>
      </c>
      <c r="V35" s="42">
        <f t="shared" si="0"/>
        <v>9.2405280000000006E-2</v>
      </c>
      <c r="Z35" s="7">
        <v>1</v>
      </c>
      <c r="AA35" s="34">
        <f t="shared" si="1"/>
        <v>-0.46295804225774695</v>
      </c>
      <c r="AD35" s="7">
        <v>0.59582462606608655</v>
      </c>
      <c r="AE35" s="34">
        <f t="shared" si="2"/>
        <v>-5.8782668323833498E-2</v>
      </c>
      <c r="AG35" s="7">
        <v>0.55333939829562173</v>
      </c>
      <c r="AH35" s="34">
        <f t="shared" si="3"/>
        <v>-1.6297440553368681E-2</v>
      </c>
      <c r="AJ35" s="7">
        <v>0.55654659106394155</v>
      </c>
      <c r="AK35" s="34">
        <f t="shared" si="4"/>
        <v>-1.9504633321688503E-2</v>
      </c>
      <c r="AM35" s="7">
        <v>0.60804513553177797</v>
      </c>
      <c r="AN35" s="34">
        <f t="shared" si="5"/>
        <v>-7.1003177789524918E-2</v>
      </c>
      <c r="AP35" s="7">
        <v>0.55740550800278366</v>
      </c>
      <c r="AQ35" s="34">
        <f t="shared" si="6"/>
        <v>-2.0363550260530605E-2</v>
      </c>
      <c r="AS35" s="7">
        <v>0.60815844143355247</v>
      </c>
      <c r="AT35" s="34">
        <f t="shared" si="7"/>
        <v>-7.1116483691299415E-2</v>
      </c>
    </row>
    <row r="36" spans="18:46" x14ac:dyDescent="0.3">
      <c r="R36" s="7">
        <v>25</v>
      </c>
      <c r="S36" s="42">
        <v>0.53704195774225305</v>
      </c>
      <c r="T36" s="42">
        <v>0.39806703999999998</v>
      </c>
      <c r="U36" s="46">
        <v>0.13897492</v>
      </c>
      <c r="V36" s="42">
        <f t="shared" si="0"/>
        <v>0.13897492</v>
      </c>
      <c r="Z36" s="7">
        <v>1</v>
      </c>
      <c r="AA36" s="34">
        <f t="shared" si="1"/>
        <v>-0.46295804225774695</v>
      </c>
      <c r="AD36" s="7">
        <v>0.55256825097501383</v>
      </c>
      <c r="AE36" s="34">
        <f t="shared" si="2"/>
        <v>-1.5526293232760779E-2</v>
      </c>
      <c r="AG36" s="7">
        <v>0.5341923768071648</v>
      </c>
      <c r="AH36" s="34">
        <f t="shared" si="3"/>
        <v>2.8495809350882473E-3</v>
      </c>
      <c r="AJ36" s="7">
        <v>0.52281078482969501</v>
      </c>
      <c r="AK36" s="34">
        <f t="shared" si="4"/>
        <v>1.4231172912558043E-2</v>
      </c>
      <c r="AM36" s="7">
        <v>0.58756414862641027</v>
      </c>
      <c r="AN36" s="34">
        <f t="shared" si="5"/>
        <v>-5.0522190884157214E-2</v>
      </c>
      <c r="AP36" s="7">
        <v>0.51998322156383048</v>
      </c>
      <c r="AQ36" s="34">
        <f t="shared" si="6"/>
        <v>1.7058736178422573E-2</v>
      </c>
      <c r="AS36" s="7">
        <v>0.58718076527131413</v>
      </c>
      <c r="AT36" s="34">
        <f t="shared" si="7"/>
        <v>-5.013880752906108E-2</v>
      </c>
    </row>
    <row r="37" spans="18:46" x14ac:dyDescent="0.3">
      <c r="R37" s="7">
        <v>26</v>
      </c>
      <c r="S37" s="42">
        <v>0.53704195774225305</v>
      </c>
      <c r="T37" s="42">
        <v>0.40473872</v>
      </c>
      <c r="U37" s="46">
        <v>0.13230322999999999</v>
      </c>
      <c r="V37" s="42">
        <f t="shared" si="0"/>
        <v>0.13230322999999999</v>
      </c>
      <c r="Z37" s="7">
        <v>1</v>
      </c>
      <c r="AA37" s="34">
        <f t="shared" si="1"/>
        <v>-0.46295804225774695</v>
      </c>
      <c r="AD37" s="7">
        <v>0.53933801911455881</v>
      </c>
      <c r="AE37" s="34">
        <f t="shared" si="2"/>
        <v>-2.2960613723057577E-3</v>
      </c>
      <c r="AG37" s="7">
        <v>0.53443809630402273</v>
      </c>
      <c r="AH37" s="34">
        <f t="shared" si="3"/>
        <v>2.603861438230326E-3</v>
      </c>
      <c r="AJ37" s="7">
        <v>0.52394198780519108</v>
      </c>
      <c r="AK37" s="34">
        <f t="shared" si="4"/>
        <v>1.3099969937061973E-2</v>
      </c>
      <c r="AM37" s="7">
        <v>0.58792201159784763</v>
      </c>
      <c r="AN37" s="34">
        <f t="shared" si="5"/>
        <v>-5.0880053855594576E-2</v>
      </c>
      <c r="AP37" s="7">
        <v>0.52142888460430914</v>
      </c>
      <c r="AQ37" s="34">
        <f t="shared" si="6"/>
        <v>1.5613073137943911E-2</v>
      </c>
      <c r="AS37" s="7">
        <v>0.58758234886469418</v>
      </c>
      <c r="AT37" s="34">
        <f t="shared" si="7"/>
        <v>-5.0540391122441131E-2</v>
      </c>
    </row>
    <row r="38" spans="18:46" x14ac:dyDescent="0.3">
      <c r="R38" s="7">
        <v>27</v>
      </c>
      <c r="S38" s="42">
        <v>0.84580505415162455</v>
      </c>
      <c r="T38" s="42">
        <v>0.91930632000000001</v>
      </c>
      <c r="U38" s="46">
        <v>-7.3501269999999994E-2</v>
      </c>
      <c r="V38" s="42">
        <f t="shared" si="0"/>
        <v>0</v>
      </c>
      <c r="Z38" s="7">
        <v>1</v>
      </c>
      <c r="AA38" s="34">
        <f t="shared" si="1"/>
        <v>-0.15419494584837545</v>
      </c>
      <c r="AD38" s="7">
        <v>1.0086801444043321</v>
      </c>
      <c r="AE38" s="34">
        <f t="shared" si="2"/>
        <v>-0.16287509025270752</v>
      </c>
      <c r="AG38" s="7">
        <v>1.3324852038276453</v>
      </c>
      <c r="AH38" s="34">
        <f t="shared" si="3"/>
        <v>-0.4866801496760208</v>
      </c>
      <c r="AJ38" s="7">
        <v>1.7172910697043051</v>
      </c>
      <c r="AK38" s="34">
        <f t="shared" si="4"/>
        <v>-0.87148601555268057</v>
      </c>
      <c r="AM38" s="7">
        <v>1.3235103269325661</v>
      </c>
      <c r="AN38" s="34">
        <f t="shared" si="5"/>
        <v>-0.47770527278094155</v>
      </c>
      <c r="AP38" s="7">
        <v>1.7172910697043051</v>
      </c>
      <c r="AQ38" s="34">
        <f t="shared" si="6"/>
        <v>-0.87148601555268057</v>
      </c>
      <c r="AS38" s="7">
        <v>1.3235103269325661</v>
      </c>
      <c r="AT38" s="34">
        <f t="shared" si="7"/>
        <v>-0.47770527278094155</v>
      </c>
    </row>
    <row r="39" spans="18:46" x14ac:dyDescent="0.3">
      <c r="R39" s="7">
        <v>28</v>
      </c>
      <c r="S39" s="42">
        <v>0.84580505415162455</v>
      </c>
      <c r="T39" s="42">
        <v>0.95344150999999999</v>
      </c>
      <c r="U39" s="46">
        <v>-0.10763646</v>
      </c>
      <c r="V39" s="42">
        <f t="shared" si="0"/>
        <v>0</v>
      </c>
      <c r="Z39" s="7">
        <v>1</v>
      </c>
      <c r="AA39" s="34">
        <f t="shared" si="1"/>
        <v>-0.15419494584837545</v>
      </c>
      <c r="AD39" s="7">
        <v>1.0104548736462093</v>
      </c>
      <c r="AE39" s="34">
        <f t="shared" si="2"/>
        <v>-0.16464981949458479</v>
      </c>
      <c r="AG39" s="7">
        <v>1.1686466340554391</v>
      </c>
      <c r="AH39" s="34">
        <f t="shared" si="3"/>
        <v>-0.32284157990381457</v>
      </c>
      <c r="AJ39" s="7">
        <v>1.2685519018631133</v>
      </c>
      <c r="AK39" s="34">
        <f t="shared" si="4"/>
        <v>-0.42274684771148874</v>
      </c>
      <c r="AM39" s="7">
        <v>1.1510109723756914</v>
      </c>
      <c r="AN39" s="34">
        <f t="shared" si="5"/>
        <v>-0.30520591822406684</v>
      </c>
      <c r="AP39" s="7">
        <v>1.2685519018631133</v>
      </c>
      <c r="AQ39" s="34">
        <f t="shared" si="6"/>
        <v>-0.42274684771148874</v>
      </c>
      <c r="AS39" s="7">
        <v>1.1510109723756914</v>
      </c>
      <c r="AT39" s="34">
        <f t="shared" si="7"/>
        <v>-0.30520591822406684</v>
      </c>
    </row>
    <row r="40" spans="18:46" x14ac:dyDescent="0.3">
      <c r="R40" s="7">
        <v>29</v>
      </c>
      <c r="S40" s="42">
        <v>0.84580505415162455</v>
      </c>
      <c r="T40" s="42">
        <v>0.95510658999999998</v>
      </c>
      <c r="U40" s="46">
        <v>-0.10930154</v>
      </c>
      <c r="V40" s="42">
        <f t="shared" si="0"/>
        <v>0</v>
      </c>
      <c r="Z40" s="7">
        <v>1</v>
      </c>
      <c r="AA40" s="34">
        <f t="shared" si="1"/>
        <v>-0.15419494584837545</v>
      </c>
      <c r="AD40" s="7">
        <v>1.0010583393501804</v>
      </c>
      <c r="AE40" s="34">
        <f t="shared" si="2"/>
        <v>-0.15525328519855586</v>
      </c>
      <c r="AG40" s="7">
        <v>1.0095882758503396</v>
      </c>
      <c r="AH40" s="34">
        <f t="shared" si="3"/>
        <v>-0.16378322169871506</v>
      </c>
      <c r="AJ40" s="7">
        <v>0.92324565534195768</v>
      </c>
      <c r="AK40" s="34">
        <f t="shared" si="4"/>
        <v>-7.7440601190333136E-2</v>
      </c>
      <c r="AM40" s="7">
        <v>0.98901561905343416</v>
      </c>
      <c r="AN40" s="34">
        <f t="shared" si="5"/>
        <v>-0.14321056490180961</v>
      </c>
      <c r="AP40" s="7">
        <v>0.95524096750666843</v>
      </c>
      <c r="AQ40" s="34">
        <f t="shared" si="6"/>
        <v>-0.10943591335504388</v>
      </c>
      <c r="AS40" s="7">
        <v>0.99623324907071253</v>
      </c>
      <c r="AT40" s="34">
        <f t="shared" si="7"/>
        <v>-0.15042819491908799</v>
      </c>
    </row>
    <row r="41" spans="18:46" x14ac:dyDescent="0.3">
      <c r="R41" s="7">
        <v>30</v>
      </c>
      <c r="S41" s="42">
        <v>0.84580505415162455</v>
      </c>
      <c r="T41" s="42">
        <v>0.93126765</v>
      </c>
      <c r="U41" s="46">
        <v>-8.54626E-2</v>
      </c>
      <c r="V41" s="42">
        <f t="shared" si="0"/>
        <v>0</v>
      </c>
      <c r="Z41" s="7">
        <v>1</v>
      </c>
      <c r="AA41" s="34">
        <f t="shared" si="1"/>
        <v>-0.15419494584837545</v>
      </c>
      <c r="AD41" s="7">
        <v>1.0087737184115524</v>
      </c>
      <c r="AE41" s="34">
        <f t="shared" si="2"/>
        <v>-0.16296866425992784</v>
      </c>
      <c r="AG41" s="7">
        <v>1.0585369895427683</v>
      </c>
      <c r="AH41" s="34">
        <f t="shared" si="3"/>
        <v>-0.21273193539114377</v>
      </c>
      <c r="AJ41" s="7">
        <v>1.1034691945072801</v>
      </c>
      <c r="AK41" s="34">
        <f t="shared" si="4"/>
        <v>-0.25766414035565555</v>
      </c>
      <c r="AM41" s="7">
        <v>1.0552794725019581</v>
      </c>
      <c r="AN41" s="34">
        <f t="shared" si="5"/>
        <v>-0.20947441835033354</v>
      </c>
      <c r="AP41" s="7">
        <v>1.0898802963956398</v>
      </c>
      <c r="AQ41" s="34">
        <f t="shared" si="6"/>
        <v>-0.24407524224401522</v>
      </c>
      <c r="AS41" s="7">
        <v>1.052622290423548</v>
      </c>
      <c r="AT41" s="34">
        <f t="shared" si="7"/>
        <v>-0.2068172362719235</v>
      </c>
    </row>
    <row r="42" spans="18:46" x14ac:dyDescent="0.3">
      <c r="R42" s="7">
        <v>31</v>
      </c>
      <c r="S42" s="42">
        <v>0.84580505415162455</v>
      </c>
      <c r="T42" s="42">
        <v>0.89252041999999998</v>
      </c>
      <c r="U42" s="46">
        <v>-4.6715369999999999E-2</v>
      </c>
      <c r="V42" s="42">
        <f t="shared" si="0"/>
        <v>0</v>
      </c>
      <c r="Z42" s="7">
        <v>1</v>
      </c>
      <c r="AA42" s="34">
        <f t="shared" si="1"/>
        <v>-0.15419494584837545</v>
      </c>
      <c r="AD42" s="7">
        <v>1.0009367509025271</v>
      </c>
      <c r="AE42" s="34">
        <f t="shared" si="2"/>
        <v>-0.15513169675090255</v>
      </c>
      <c r="AG42" s="7">
        <v>1.0054012737580693</v>
      </c>
      <c r="AH42" s="34">
        <f t="shared" si="3"/>
        <v>-0.15959621960644477</v>
      </c>
      <c r="AJ42" s="7">
        <v>1.0589665651445552</v>
      </c>
      <c r="AK42" s="34">
        <f t="shared" si="4"/>
        <v>-0.21316151099293068</v>
      </c>
      <c r="AM42" s="7">
        <v>1.0146251386549323</v>
      </c>
      <c r="AN42" s="34">
        <f t="shared" si="5"/>
        <v>-0.16882008450330777</v>
      </c>
      <c r="AP42" s="7">
        <v>1.0809966069714958</v>
      </c>
      <c r="AQ42" s="34">
        <f t="shared" si="6"/>
        <v>-0.23519155281987125</v>
      </c>
      <c r="AS42" s="7">
        <v>1.0186245671263923</v>
      </c>
      <c r="AT42" s="34">
        <f t="shared" si="7"/>
        <v>-0.17281951297476772</v>
      </c>
    </row>
    <row r="43" spans="18:46" x14ac:dyDescent="0.3">
      <c r="R43" s="7">
        <v>32</v>
      </c>
      <c r="S43" s="42">
        <v>0.84580505415162455</v>
      </c>
      <c r="T43" s="42">
        <v>0.88726459999999996</v>
      </c>
      <c r="U43" s="46">
        <v>-4.1459549999999998E-2</v>
      </c>
      <c r="V43" s="42">
        <f t="shared" si="0"/>
        <v>0</v>
      </c>
      <c r="Z43" s="7">
        <v>1</v>
      </c>
      <c r="AA43" s="34">
        <f t="shared" si="1"/>
        <v>-0.15419494584837545</v>
      </c>
      <c r="AD43" s="7">
        <v>1.0053452707581227</v>
      </c>
      <c r="AE43" s="34">
        <f t="shared" si="2"/>
        <v>-0.1595402166064982</v>
      </c>
      <c r="AG43" s="7">
        <v>1.0286482922162956</v>
      </c>
      <c r="AH43" s="34">
        <f t="shared" si="3"/>
        <v>-0.18284323806467107</v>
      </c>
      <c r="AJ43" s="7">
        <v>1.1527754597450288</v>
      </c>
      <c r="AK43" s="34">
        <f t="shared" si="4"/>
        <v>-0.30697040559340427</v>
      </c>
      <c r="AM43" s="7">
        <v>1.0458234873328529</v>
      </c>
      <c r="AN43" s="34">
        <f t="shared" si="5"/>
        <v>-0.20001843318122836</v>
      </c>
      <c r="AP43" s="7">
        <v>1.1988907834688758</v>
      </c>
      <c r="AQ43" s="34">
        <f t="shared" si="6"/>
        <v>-0.35308572931725124</v>
      </c>
      <c r="AS43" s="7">
        <v>1.053385958617997</v>
      </c>
      <c r="AT43" s="34">
        <f t="shared" si="7"/>
        <v>-0.20758090446637245</v>
      </c>
    </row>
    <row r="44" spans="18:46" x14ac:dyDescent="0.3">
      <c r="R44" s="7">
        <v>33</v>
      </c>
      <c r="S44" s="42">
        <v>0.84580505415162455</v>
      </c>
      <c r="T44" s="42">
        <v>0.91248777000000003</v>
      </c>
      <c r="U44" s="46">
        <v>-6.6682720000000001E-2</v>
      </c>
      <c r="V44" s="42">
        <f t="shared" si="0"/>
        <v>0</v>
      </c>
      <c r="Z44" s="7">
        <v>1</v>
      </c>
      <c r="AA44" s="34">
        <f t="shared" si="1"/>
        <v>-0.15419494584837545</v>
      </c>
      <c r="AD44" s="7">
        <v>1.0046418772563177</v>
      </c>
      <c r="AE44" s="34">
        <f t="shared" si="2"/>
        <v>-0.15883682310469316</v>
      </c>
      <c r="AG44" s="7">
        <v>1.0217540630255371</v>
      </c>
      <c r="AH44" s="34">
        <f t="shared" si="3"/>
        <v>-0.17594900887391252</v>
      </c>
      <c r="AJ44" s="7">
        <v>1.0932140273902733</v>
      </c>
      <c r="AK44" s="34">
        <f t="shared" si="4"/>
        <v>-0.24740897323864874</v>
      </c>
      <c r="AM44" s="7">
        <v>1.031040602034373</v>
      </c>
      <c r="AN44" s="34">
        <f t="shared" si="5"/>
        <v>-0.18523554788274843</v>
      </c>
      <c r="AP44" s="7">
        <v>1.1493352093284945</v>
      </c>
      <c r="AQ44" s="34">
        <f t="shared" si="6"/>
        <v>-0.30353015517686999</v>
      </c>
      <c r="AS44" s="7">
        <v>1.0408357099011625</v>
      </c>
      <c r="AT44" s="34">
        <f t="shared" si="7"/>
        <v>-0.19503065574953793</v>
      </c>
    </row>
    <row r="45" spans="18:46" x14ac:dyDescent="0.3">
      <c r="R45" s="7">
        <v>34</v>
      </c>
      <c r="S45" s="42">
        <v>0.84580505415162455</v>
      </c>
      <c r="T45" s="42">
        <v>0.89547449000000001</v>
      </c>
      <c r="U45" s="46">
        <v>-4.9669440000000002E-2</v>
      </c>
      <c r="V45" s="42">
        <f t="shared" si="0"/>
        <v>0</v>
      </c>
      <c r="Z45" s="7">
        <v>1</v>
      </c>
      <c r="AA45" s="34">
        <f t="shared" si="1"/>
        <v>-0.15419494584837545</v>
      </c>
      <c r="AD45" s="7">
        <v>0.98649747292418777</v>
      </c>
      <c r="AE45" s="34">
        <f t="shared" si="2"/>
        <v>-0.14069241877256322</v>
      </c>
      <c r="AG45" s="7">
        <v>0.94677553854867225</v>
      </c>
      <c r="AH45" s="34">
        <f t="shared" si="3"/>
        <v>-0.1009704843970477</v>
      </c>
      <c r="AJ45" s="7">
        <v>0.92370711209976297</v>
      </c>
      <c r="AK45" s="34">
        <f t="shared" si="4"/>
        <v>-7.7902057948138426E-2</v>
      </c>
      <c r="AM45" s="7">
        <v>0.95240998267018662</v>
      </c>
      <c r="AN45" s="34">
        <f t="shared" si="5"/>
        <v>-0.10660492851856207</v>
      </c>
      <c r="AP45" s="7">
        <v>0.91015957916325585</v>
      </c>
      <c r="AQ45" s="34">
        <f t="shared" si="6"/>
        <v>-6.4354525011631303E-2</v>
      </c>
      <c r="AS45" s="7">
        <v>0.94965021186270293</v>
      </c>
      <c r="AT45" s="34">
        <f t="shared" si="7"/>
        <v>-0.10384515771107838</v>
      </c>
    </row>
    <row r="46" spans="18:46" x14ac:dyDescent="0.3">
      <c r="R46" s="7">
        <v>35</v>
      </c>
      <c r="S46" s="42">
        <v>0.84580505415162455</v>
      </c>
      <c r="T46" s="42">
        <v>0.92190318999999998</v>
      </c>
      <c r="U46" s="46">
        <v>-7.6098139999999995E-2</v>
      </c>
      <c r="V46" s="42">
        <f t="shared" si="0"/>
        <v>0</v>
      </c>
      <c r="Z46" s="7">
        <v>1</v>
      </c>
      <c r="AA46" s="34">
        <f t="shared" si="1"/>
        <v>-0.15419494584837545</v>
      </c>
      <c r="AD46" s="7">
        <v>0.9990606498194945</v>
      </c>
      <c r="AE46" s="34">
        <f t="shared" si="2"/>
        <v>-0.15325559566786995</v>
      </c>
      <c r="AG46" s="7">
        <v>0.99638973140822684</v>
      </c>
      <c r="AH46" s="34">
        <f t="shared" si="3"/>
        <v>-0.1505846772566023</v>
      </c>
      <c r="AJ46" s="7">
        <v>1.0213823548669225</v>
      </c>
      <c r="AK46" s="34">
        <f t="shared" si="4"/>
        <v>-0.17557730071529798</v>
      </c>
      <c r="AM46" s="7">
        <v>1.0019991908741928</v>
      </c>
      <c r="AN46" s="34">
        <f t="shared" si="5"/>
        <v>-0.15619413672256821</v>
      </c>
      <c r="AP46" s="7">
        <v>1.0354864829512354</v>
      </c>
      <c r="AQ46" s="34">
        <f t="shared" si="6"/>
        <v>-0.18968142879961081</v>
      </c>
      <c r="AS46" s="7">
        <v>1.004674447354218</v>
      </c>
      <c r="AT46" s="34">
        <f t="shared" si="7"/>
        <v>-0.15886939320259341</v>
      </c>
    </row>
    <row r="47" spans="18:46" x14ac:dyDescent="0.3">
      <c r="R47" s="7">
        <v>36</v>
      </c>
      <c r="S47" s="42">
        <v>0.84580505415162499</v>
      </c>
      <c r="T47" s="42">
        <v>0.95891398999999999</v>
      </c>
      <c r="U47" s="46">
        <v>-0.11310893</v>
      </c>
      <c r="V47" s="42">
        <f t="shared" si="0"/>
        <v>0</v>
      </c>
      <c r="Z47" s="7">
        <v>1</v>
      </c>
      <c r="AA47" s="34">
        <f t="shared" si="1"/>
        <v>-0.15419494584837501</v>
      </c>
      <c r="AD47" s="7">
        <v>1.0169667870036101</v>
      </c>
      <c r="AE47" s="34">
        <f t="shared" si="2"/>
        <v>-0.1711617328519851</v>
      </c>
      <c r="AG47" s="7">
        <v>1.0574996146138431</v>
      </c>
      <c r="AH47" s="34">
        <f t="shared" si="3"/>
        <v>-0.21169456046221813</v>
      </c>
      <c r="AJ47" s="7">
        <v>1.188480925201167</v>
      </c>
      <c r="AK47" s="34">
        <f t="shared" si="4"/>
        <v>-0.342675871049542</v>
      </c>
      <c r="AM47" s="7">
        <v>1.0701371585898751</v>
      </c>
      <c r="AN47" s="34">
        <f t="shared" si="5"/>
        <v>-0.22433210443825014</v>
      </c>
      <c r="AP47" s="7">
        <v>1.1205957624438136</v>
      </c>
      <c r="AQ47" s="34">
        <f t="shared" si="6"/>
        <v>-0.27479070829218866</v>
      </c>
      <c r="AS47" s="7">
        <v>1.0579320651049988</v>
      </c>
      <c r="AT47" s="34">
        <f t="shared" si="7"/>
        <v>-0.21212701095337383</v>
      </c>
    </row>
    <row r="48" spans="18:46" x14ac:dyDescent="0.3">
      <c r="R48" s="7">
        <v>37</v>
      </c>
      <c r="S48" s="42">
        <v>0.84580505415162499</v>
      </c>
      <c r="T48" s="42">
        <v>0.97217321000000001</v>
      </c>
      <c r="U48" s="46">
        <v>-0.12636816000000001</v>
      </c>
      <c r="V48" s="42">
        <f t="shared" si="0"/>
        <v>0</v>
      </c>
      <c r="Z48" s="7">
        <v>1</v>
      </c>
      <c r="AA48" s="34">
        <f t="shared" si="1"/>
        <v>-0.15419494584837501</v>
      </c>
      <c r="AD48" s="7">
        <v>1.0226851985559566</v>
      </c>
      <c r="AE48" s="34">
        <f t="shared" si="2"/>
        <v>-0.17688014440433164</v>
      </c>
      <c r="AG48" s="7">
        <v>1.0692046933817327</v>
      </c>
      <c r="AH48" s="34">
        <f t="shared" si="3"/>
        <v>-0.22339963923010775</v>
      </c>
      <c r="AJ48" s="7">
        <v>1.2934051193835423</v>
      </c>
      <c r="AK48" s="34">
        <f t="shared" si="4"/>
        <v>-0.44760006523191731</v>
      </c>
      <c r="AM48" s="7">
        <v>1.094629108733153</v>
      </c>
      <c r="AN48" s="34">
        <f t="shared" si="5"/>
        <v>-0.24882405458152801</v>
      </c>
      <c r="AP48" s="7">
        <v>1.1830987335643526</v>
      </c>
      <c r="AQ48" s="34">
        <f t="shared" si="6"/>
        <v>-0.33729367941272759</v>
      </c>
      <c r="AS48" s="7">
        <v>1.0764654624661156</v>
      </c>
      <c r="AT48" s="34">
        <f t="shared" si="7"/>
        <v>-0.23066040831449064</v>
      </c>
    </row>
    <row r="49" spans="18:46" x14ac:dyDescent="0.3">
      <c r="R49" s="7">
        <v>38</v>
      </c>
      <c r="S49" s="42">
        <v>0.84580505415162499</v>
      </c>
      <c r="T49" s="42">
        <v>1.0081499599999999</v>
      </c>
      <c r="U49" s="46">
        <v>-0.16234489999999999</v>
      </c>
      <c r="V49" s="42">
        <f t="shared" si="0"/>
        <v>0</v>
      </c>
      <c r="Z49" s="7">
        <v>1</v>
      </c>
      <c r="AA49" s="34">
        <f t="shared" si="1"/>
        <v>-0.15419494584837501</v>
      </c>
      <c r="AD49" s="7">
        <v>1.0324007220216607</v>
      </c>
      <c r="AE49" s="34">
        <f t="shared" si="2"/>
        <v>-0.18659566787003568</v>
      </c>
      <c r="AG49" s="7">
        <v>1.0889697354203633</v>
      </c>
      <c r="AH49" s="34">
        <f t="shared" si="3"/>
        <v>-0.24316468126873836</v>
      </c>
      <c r="AJ49" s="7">
        <v>1.3798200935934937</v>
      </c>
      <c r="AK49" s="34">
        <f t="shared" si="4"/>
        <v>-0.53401503944186868</v>
      </c>
      <c r="AM49" s="7">
        <v>1.1204712652176256</v>
      </c>
      <c r="AN49" s="34">
        <f t="shared" si="5"/>
        <v>-0.27466621106600064</v>
      </c>
      <c r="AP49" s="7">
        <v>1.2443588771895413</v>
      </c>
      <c r="AQ49" s="34">
        <f t="shared" si="6"/>
        <v>-0.39855382303791631</v>
      </c>
      <c r="AS49" s="7">
        <v>1.0993065609366506</v>
      </c>
      <c r="AT49" s="34">
        <f t="shared" si="7"/>
        <v>-0.25350150678502559</v>
      </c>
    </row>
    <row r="50" spans="18:46" x14ac:dyDescent="0.3">
      <c r="R50" s="7">
        <v>39</v>
      </c>
      <c r="S50" s="42">
        <v>0.84580505415162499</v>
      </c>
      <c r="T50" s="42">
        <v>1.06274665</v>
      </c>
      <c r="U50" s="46">
        <v>-0.21694158999999999</v>
      </c>
      <c r="V50" s="42">
        <f t="shared" si="0"/>
        <v>0</v>
      </c>
      <c r="Z50" s="7">
        <v>1</v>
      </c>
      <c r="AA50" s="34">
        <f t="shared" si="1"/>
        <v>-0.15419494584837501</v>
      </c>
      <c r="AD50" s="7">
        <v>1.0500931407942238</v>
      </c>
      <c r="AE50" s="34">
        <f t="shared" si="2"/>
        <v>-0.20428808664259879</v>
      </c>
      <c r="AG50" s="7">
        <v>1.1273848278040031</v>
      </c>
      <c r="AH50" s="34">
        <f t="shared" si="3"/>
        <v>-0.28157977365237807</v>
      </c>
      <c r="AJ50" s="7">
        <v>1.50900049660073</v>
      </c>
      <c r="AK50" s="34">
        <f t="shared" si="4"/>
        <v>-0.663195442449105</v>
      </c>
      <c r="AM50" s="7">
        <v>1.1641060666357672</v>
      </c>
      <c r="AN50" s="34">
        <f t="shared" si="5"/>
        <v>-0.31830101248414222</v>
      </c>
      <c r="AP50" s="7">
        <v>1.338534764125987</v>
      </c>
      <c r="AQ50" s="34">
        <f t="shared" si="6"/>
        <v>-0.49272970997436205</v>
      </c>
      <c r="AS50" s="7">
        <v>1.1388776579085509</v>
      </c>
      <c r="AT50" s="34">
        <f t="shared" si="7"/>
        <v>-0.2930726037569259</v>
      </c>
    </row>
    <row r="51" spans="18:46" x14ac:dyDescent="0.3">
      <c r="R51" s="7">
        <v>40</v>
      </c>
      <c r="S51" s="42">
        <v>0.84580505415162499</v>
      </c>
      <c r="T51" s="42">
        <v>1.10593963</v>
      </c>
      <c r="U51" s="46">
        <v>-0.26013458</v>
      </c>
      <c r="V51" s="42">
        <f t="shared" si="0"/>
        <v>0</v>
      </c>
      <c r="Z51" s="7">
        <v>1</v>
      </c>
      <c r="AA51" s="34">
        <f t="shared" si="1"/>
        <v>-0.15419494584837501</v>
      </c>
      <c r="AD51" s="7">
        <v>1.0572534296028882</v>
      </c>
      <c r="AE51" s="34">
        <f t="shared" si="2"/>
        <v>-0.21144837545126316</v>
      </c>
      <c r="AG51" s="7">
        <v>1.1297883345008872</v>
      </c>
      <c r="AH51" s="34">
        <f t="shared" si="3"/>
        <v>-0.28398328034926223</v>
      </c>
      <c r="AJ51" s="7">
        <v>1.5143014434938498</v>
      </c>
      <c r="AK51" s="34">
        <f t="shared" si="4"/>
        <v>-0.66849638934222477</v>
      </c>
      <c r="AM51" s="7">
        <v>1.166435107546379</v>
      </c>
      <c r="AN51" s="34">
        <f t="shared" si="5"/>
        <v>-0.32063005339475403</v>
      </c>
      <c r="AP51" s="7">
        <v>1.3533837628421803</v>
      </c>
      <c r="AQ51" s="34">
        <f t="shared" si="6"/>
        <v>-0.50757870869055532</v>
      </c>
      <c r="AS51" s="7">
        <v>1.1427855579509933</v>
      </c>
      <c r="AT51" s="34">
        <f t="shared" si="7"/>
        <v>-0.29698050379936836</v>
      </c>
    </row>
    <row r="52" spans="18:46" x14ac:dyDescent="0.3">
      <c r="R52" s="7">
        <v>41</v>
      </c>
      <c r="S52" s="42">
        <v>0.84580505415162499</v>
      </c>
      <c r="T52" s="42">
        <v>1.12441602</v>
      </c>
      <c r="U52" s="46">
        <v>-0.27861097000000001</v>
      </c>
      <c r="V52" s="42">
        <f t="shared" si="0"/>
        <v>0</v>
      </c>
      <c r="Z52" s="7">
        <v>1</v>
      </c>
      <c r="AA52" s="34">
        <f t="shared" si="1"/>
        <v>-0.15419494584837501</v>
      </c>
      <c r="AD52" s="7">
        <v>1.0492346570397113</v>
      </c>
      <c r="AE52" s="34">
        <f t="shared" si="2"/>
        <v>-0.20342960288808631</v>
      </c>
      <c r="AG52" s="7">
        <v>1.096206210584235</v>
      </c>
      <c r="AH52" s="34">
        <f t="shared" si="3"/>
        <v>-0.25040115643260996</v>
      </c>
      <c r="AJ52" s="7">
        <v>1.4055393052652447</v>
      </c>
      <c r="AK52" s="34">
        <f t="shared" si="4"/>
        <v>-0.55973425111361974</v>
      </c>
      <c r="AM52" s="7">
        <v>1.1289568922606883</v>
      </c>
      <c r="AN52" s="34">
        <f t="shared" si="5"/>
        <v>-0.2831518381090633</v>
      </c>
      <c r="AP52" s="7">
        <v>1.2871109674205616</v>
      </c>
      <c r="AQ52" s="34">
        <f t="shared" si="6"/>
        <v>-0.44130591326893664</v>
      </c>
      <c r="AS52" s="7">
        <v>1.1109560372185758</v>
      </c>
      <c r="AT52" s="34">
        <f t="shared" si="7"/>
        <v>-0.26515098306695084</v>
      </c>
    </row>
    <row r="53" spans="18:46" x14ac:dyDescent="0.3">
      <c r="R53" s="7">
        <v>42</v>
      </c>
      <c r="S53" s="42">
        <v>0.84580505415162499</v>
      </c>
      <c r="T53" s="42">
        <v>1.11227992</v>
      </c>
      <c r="U53" s="46">
        <v>-0.26647485999999998</v>
      </c>
      <c r="V53" s="42">
        <f t="shared" si="0"/>
        <v>0</v>
      </c>
      <c r="Z53" s="7">
        <v>1</v>
      </c>
      <c r="AA53" s="34">
        <f t="shared" si="1"/>
        <v>-0.15419494584837501</v>
      </c>
      <c r="AD53" s="7">
        <v>1.0239581227436823</v>
      </c>
      <c r="AE53" s="34">
        <f t="shared" si="2"/>
        <v>-0.17815306859205726</v>
      </c>
      <c r="AG53" s="7">
        <v>1.0400391921210321</v>
      </c>
      <c r="AH53" s="34">
        <f t="shared" si="3"/>
        <v>-0.19423413796940714</v>
      </c>
      <c r="AJ53" s="7">
        <v>1.2533359652523171</v>
      </c>
      <c r="AK53" s="34">
        <f t="shared" si="4"/>
        <v>-0.40753091110069206</v>
      </c>
      <c r="AM53" s="7">
        <v>1.0693298575697949</v>
      </c>
      <c r="AN53" s="34">
        <f t="shared" si="5"/>
        <v>-0.22352480341816994</v>
      </c>
      <c r="AP53" s="7">
        <v>1.1793973169732321</v>
      </c>
      <c r="AQ53" s="34">
        <f t="shared" si="6"/>
        <v>-0.33359226282160714</v>
      </c>
      <c r="AS53" s="7">
        <v>1.0575635087195658</v>
      </c>
      <c r="AT53" s="34">
        <f t="shared" si="7"/>
        <v>-0.21175845456794085</v>
      </c>
    </row>
    <row r="54" spans="18:46" x14ac:dyDescent="0.3">
      <c r="R54" s="7">
        <v>43</v>
      </c>
      <c r="S54" s="42">
        <v>0.84580505415162499</v>
      </c>
      <c r="T54" s="42">
        <v>0.95200476999999994</v>
      </c>
      <c r="U54" s="46">
        <v>-0.10619971</v>
      </c>
      <c r="V54" s="42">
        <f t="shared" si="0"/>
        <v>0</v>
      </c>
      <c r="Z54" s="7">
        <v>1</v>
      </c>
      <c r="AA54" s="34">
        <f t="shared" si="1"/>
        <v>-0.15419494584837501</v>
      </c>
      <c r="AD54" s="7">
        <v>0.89563898916967521</v>
      </c>
      <c r="AE54" s="34">
        <f t="shared" si="2"/>
        <v>-4.9833935018050224E-2</v>
      </c>
      <c r="AG54" s="7">
        <v>0.86985647656264065</v>
      </c>
      <c r="AH54" s="34">
        <f t="shared" si="3"/>
        <v>-2.4051422411015655E-2</v>
      </c>
      <c r="AJ54" s="7">
        <v>0.89177088852552877</v>
      </c>
      <c r="AK54" s="34">
        <f t="shared" si="4"/>
        <v>-4.596583437390378E-2</v>
      </c>
      <c r="AM54" s="7">
        <v>0.89704027930018992</v>
      </c>
      <c r="AN54" s="34">
        <f t="shared" si="5"/>
        <v>-5.1235225148564933E-2</v>
      </c>
      <c r="AP54" s="7">
        <v>0.88021191080743399</v>
      </c>
      <c r="AQ54" s="34">
        <f t="shared" si="6"/>
        <v>-3.4406856655809004E-2</v>
      </c>
      <c r="AS54" s="7">
        <v>0.89498351997787418</v>
      </c>
      <c r="AT54" s="34">
        <f t="shared" si="7"/>
        <v>-4.9178465826249185E-2</v>
      </c>
    </row>
    <row r="55" spans="18:46" x14ac:dyDescent="0.3">
      <c r="R55" s="7">
        <v>44</v>
      </c>
      <c r="S55" s="42">
        <v>0.84580505415162499</v>
      </c>
      <c r="T55" s="42">
        <v>0.98488016</v>
      </c>
      <c r="U55" s="46">
        <v>-0.13907510000000001</v>
      </c>
      <c r="V55" s="42">
        <f t="shared" si="0"/>
        <v>0</v>
      </c>
      <c r="Z55" s="7">
        <v>1</v>
      </c>
      <c r="AA55" s="34">
        <f t="shared" si="1"/>
        <v>-0.15419494584837501</v>
      </c>
      <c r="AD55" s="7">
        <v>0.90104693140794212</v>
      </c>
      <c r="AE55" s="34">
        <f t="shared" si="2"/>
        <v>-5.5241877256317129E-2</v>
      </c>
      <c r="AG55" s="7">
        <v>0.88342618976736276</v>
      </c>
      <c r="AH55" s="34">
        <f t="shared" si="3"/>
        <v>-3.7621135615737766E-2</v>
      </c>
      <c r="AJ55" s="7">
        <v>0.91314549892000085</v>
      </c>
      <c r="AK55" s="34">
        <f t="shared" si="4"/>
        <v>-6.7340444768375862E-2</v>
      </c>
      <c r="AM55" s="7">
        <v>0.90987177154057963</v>
      </c>
      <c r="AN55" s="34">
        <f t="shared" si="5"/>
        <v>-6.4066717388954642E-2</v>
      </c>
      <c r="AP55" s="7">
        <v>0.90951504980492048</v>
      </c>
      <c r="AQ55" s="34">
        <f t="shared" si="6"/>
        <v>-6.3709995653295493E-2</v>
      </c>
      <c r="AS55" s="7">
        <v>0.9092328227627684</v>
      </c>
      <c r="AT55" s="34">
        <f t="shared" si="7"/>
        <v>-6.3427768611143409E-2</v>
      </c>
    </row>
    <row r="56" spans="18:46" x14ac:dyDescent="0.3">
      <c r="R56" s="7">
        <v>45</v>
      </c>
      <c r="S56" s="42">
        <v>0.84580505415162499</v>
      </c>
      <c r="T56" s="42">
        <v>0.94465884</v>
      </c>
      <c r="U56" s="46">
        <v>-9.8853789999999997E-2</v>
      </c>
      <c r="V56" s="42">
        <f t="shared" si="0"/>
        <v>0</v>
      </c>
      <c r="Z56" s="7">
        <v>1</v>
      </c>
      <c r="AA56" s="34">
        <f t="shared" si="1"/>
        <v>-0.15419494584837501</v>
      </c>
      <c r="AD56" s="7">
        <v>0.8572259927797834</v>
      </c>
      <c r="AE56" s="34">
        <f t="shared" si="2"/>
        <v>-1.1420938628158406E-2</v>
      </c>
      <c r="AG56" s="7">
        <v>0.84606510133257362</v>
      </c>
      <c r="AH56" s="34">
        <f t="shared" si="3"/>
        <v>-2.6004718094863044E-4</v>
      </c>
      <c r="AJ56" s="7">
        <v>0.85081909749741047</v>
      </c>
      <c r="AK56" s="34">
        <f t="shared" si="4"/>
        <v>-5.0140433457854794E-3</v>
      </c>
      <c r="AM56" s="7">
        <v>0.87379269872068177</v>
      </c>
      <c r="AN56" s="34">
        <f t="shared" si="5"/>
        <v>-2.798764456905678E-2</v>
      </c>
      <c r="AP56" s="7">
        <v>0.85028204222910342</v>
      </c>
      <c r="AQ56" s="34">
        <f t="shared" si="6"/>
        <v>-4.4769880774784276E-3</v>
      </c>
      <c r="AS56" s="7">
        <v>0.87369679804269229</v>
      </c>
      <c r="AT56" s="34">
        <f t="shared" si="7"/>
        <v>-2.78917438910673E-2</v>
      </c>
    </row>
    <row r="57" spans="18:46" x14ac:dyDescent="0.3">
      <c r="R57" s="7">
        <v>46</v>
      </c>
      <c r="S57" s="42">
        <v>0.84580505415162499</v>
      </c>
      <c r="T57" s="42">
        <v>0.97384658999999996</v>
      </c>
      <c r="U57" s="46">
        <v>-0.12804152999999999</v>
      </c>
      <c r="V57" s="42">
        <f t="shared" si="0"/>
        <v>0</v>
      </c>
      <c r="Z57" s="7">
        <v>1</v>
      </c>
      <c r="AA57" s="34">
        <f t="shared" si="1"/>
        <v>-0.15419494584837501</v>
      </c>
      <c r="AD57" s="7">
        <v>0.86799277978339351</v>
      </c>
      <c r="AE57" s="34">
        <f t="shared" si="2"/>
        <v>-2.2187725631768518E-2</v>
      </c>
      <c r="AG57" s="7">
        <v>0.86170928922069179</v>
      </c>
      <c r="AH57" s="34">
        <f t="shared" si="3"/>
        <v>-1.5904235069066797E-2</v>
      </c>
      <c r="AJ57" s="7">
        <v>0.8723529863721089</v>
      </c>
      <c r="AK57" s="34">
        <f t="shared" si="4"/>
        <v>-2.6547932220483905E-2</v>
      </c>
      <c r="AM57" s="7">
        <v>0.8881411775840572</v>
      </c>
      <c r="AN57" s="34">
        <f t="shared" si="5"/>
        <v>-4.2336123432432204E-2</v>
      </c>
      <c r="AP57" s="7">
        <v>0.87707695736857683</v>
      </c>
      <c r="AQ57" s="34">
        <f t="shared" si="6"/>
        <v>-3.1271903216951835E-2</v>
      </c>
      <c r="AS57" s="7">
        <v>0.88898130019047883</v>
      </c>
      <c r="AT57" s="34">
        <f t="shared" si="7"/>
        <v>-4.3176246038853838E-2</v>
      </c>
    </row>
    <row r="58" spans="18:46" x14ac:dyDescent="0.3">
      <c r="R58" s="7">
        <v>47</v>
      </c>
      <c r="S58" s="42">
        <v>1.3383658610577409</v>
      </c>
      <c r="T58" s="42">
        <v>1.1111543500000001</v>
      </c>
      <c r="U58" s="46">
        <v>0.22721151000000001</v>
      </c>
      <c r="V58" s="42">
        <f t="shared" si="0"/>
        <v>0.22721151000000001</v>
      </c>
      <c r="Z58" s="7">
        <v>1</v>
      </c>
      <c r="AA58" s="34">
        <f t="shared" si="1"/>
        <v>0.33836586105774091</v>
      </c>
      <c r="AD58" s="7">
        <v>1.0259945393871979</v>
      </c>
      <c r="AE58" s="34">
        <f t="shared" si="2"/>
        <v>0.31237132167054305</v>
      </c>
      <c r="AG58" s="7">
        <v>3.0443772864641323</v>
      </c>
      <c r="AH58" s="34">
        <f t="shared" si="3"/>
        <v>-1.7060114254063914</v>
      </c>
      <c r="AJ58" s="7">
        <v>6.8519068877791423</v>
      </c>
      <c r="AK58" s="34">
        <f t="shared" si="4"/>
        <v>-5.5135410267214011</v>
      </c>
      <c r="AM58" s="7">
        <v>2.8438037102896403</v>
      </c>
      <c r="AN58" s="34">
        <f t="shared" si="5"/>
        <v>-1.5054378492318994</v>
      </c>
      <c r="AP58" s="7">
        <v>6.8519068877791423</v>
      </c>
      <c r="AQ58" s="34">
        <f t="shared" si="6"/>
        <v>-5.5135410267214011</v>
      </c>
      <c r="AS58" s="7">
        <v>2.8438037102896403</v>
      </c>
      <c r="AT58" s="34">
        <f t="shared" si="7"/>
        <v>-1.5054378492318994</v>
      </c>
    </row>
    <row r="59" spans="18:46" x14ac:dyDescent="0.3">
      <c r="R59" s="7">
        <v>48</v>
      </c>
      <c r="S59" s="42">
        <v>1.3383658610577409</v>
      </c>
      <c r="T59" s="42">
        <v>1.1910419800000001</v>
      </c>
      <c r="U59" s="46">
        <v>0.14732387999999999</v>
      </c>
      <c r="V59" s="42">
        <f t="shared" si="0"/>
        <v>0.14732387999999999</v>
      </c>
      <c r="Z59" s="7">
        <v>1</v>
      </c>
      <c r="AA59" s="34">
        <f t="shared" si="1"/>
        <v>0.33836586105774091</v>
      </c>
      <c r="AD59" s="7">
        <v>1.0613368389119224</v>
      </c>
      <c r="AE59" s="34">
        <f t="shared" si="2"/>
        <v>0.27702902214581848</v>
      </c>
      <c r="AG59" s="7">
        <v>3.7742407610684228</v>
      </c>
      <c r="AH59" s="34">
        <f t="shared" si="3"/>
        <v>-2.4358749000106821</v>
      </c>
      <c r="AJ59" s="7">
        <v>9.7704915420999239</v>
      </c>
      <c r="AK59" s="34">
        <f t="shared" si="4"/>
        <v>-8.4321256810421836</v>
      </c>
      <c r="AM59" s="7">
        <v>3.4575622665491501</v>
      </c>
      <c r="AN59" s="34">
        <f t="shared" si="5"/>
        <v>-2.119196405491409</v>
      </c>
      <c r="AP59" s="7">
        <v>9.7704915420999239</v>
      </c>
      <c r="AQ59" s="34">
        <f t="shared" si="6"/>
        <v>-8.4321256810421836</v>
      </c>
      <c r="AS59" s="7">
        <v>3.4575622665491501</v>
      </c>
      <c r="AT59" s="34">
        <f t="shared" si="7"/>
        <v>-2.119196405491409</v>
      </c>
    </row>
    <row r="60" spans="18:46" x14ac:dyDescent="0.3">
      <c r="R60" s="7">
        <v>49</v>
      </c>
      <c r="S60" s="42">
        <v>1.3383658610577409</v>
      </c>
      <c r="T60" s="42">
        <v>1.1900221499999999</v>
      </c>
      <c r="U60" s="46">
        <v>0.14834370999999999</v>
      </c>
      <c r="V60" s="42">
        <f t="shared" si="0"/>
        <v>0.14834370999999999</v>
      </c>
      <c r="Z60" s="7">
        <v>1</v>
      </c>
      <c r="AA60" s="34">
        <f t="shared" si="1"/>
        <v>0.33836586105774091</v>
      </c>
      <c r="AD60" s="7">
        <v>1.0824592982101324</v>
      </c>
      <c r="AE60" s="34">
        <f t="shared" si="2"/>
        <v>0.25590656284760849</v>
      </c>
      <c r="AG60" s="7">
        <v>3.3102901178603807</v>
      </c>
      <c r="AH60" s="34">
        <f t="shared" si="3"/>
        <v>-1.9719242568026398</v>
      </c>
      <c r="AJ60" s="7">
        <v>7.9624782130084526</v>
      </c>
      <c r="AK60" s="34">
        <f t="shared" si="4"/>
        <v>-6.6241123519507115</v>
      </c>
      <c r="AM60" s="7">
        <v>3.07864813564046</v>
      </c>
      <c r="AN60" s="34">
        <f t="shared" si="5"/>
        <v>-1.7402822745827191</v>
      </c>
      <c r="AP60" s="7">
        <v>7.9624782130084526</v>
      </c>
      <c r="AQ60" s="34">
        <f t="shared" si="6"/>
        <v>-6.6241123519507115</v>
      </c>
      <c r="AS60" s="7">
        <v>3.07864813564046</v>
      </c>
      <c r="AT60" s="34">
        <f t="shared" si="7"/>
        <v>-1.7402822745827191</v>
      </c>
    </row>
    <row r="61" spans="18:46" x14ac:dyDescent="0.3">
      <c r="R61" s="7">
        <v>50</v>
      </c>
      <c r="S61" s="42">
        <v>1.3383658610577409</v>
      </c>
      <c r="T61" s="42">
        <v>1.23547999</v>
      </c>
      <c r="U61" s="46">
        <v>0.10288587</v>
      </c>
      <c r="V61" s="42">
        <f t="shared" si="0"/>
        <v>0.10288587</v>
      </c>
      <c r="Z61" s="7">
        <v>1</v>
      </c>
      <c r="AA61" s="34">
        <f t="shared" si="1"/>
        <v>0.33836586105774091</v>
      </c>
      <c r="AD61" s="7">
        <v>1.1112043684902417</v>
      </c>
      <c r="AE61" s="34">
        <f t="shared" si="2"/>
        <v>0.22716149256749918</v>
      </c>
      <c r="AG61" s="7">
        <v>3.1617849420090427</v>
      </c>
      <c r="AH61" s="34">
        <f t="shared" si="3"/>
        <v>-1.8234190809513018</v>
      </c>
      <c r="AJ61" s="7">
        <v>7.0358571935408625</v>
      </c>
      <c r="AK61" s="34">
        <f t="shared" si="4"/>
        <v>-5.6974913324831213</v>
      </c>
      <c r="AM61" s="7">
        <v>2.9163194660992082</v>
      </c>
      <c r="AN61" s="34">
        <f t="shared" si="5"/>
        <v>-1.5779536050414673</v>
      </c>
      <c r="AP61" s="7">
        <v>7.0358571935408625</v>
      </c>
      <c r="AQ61" s="34">
        <f t="shared" si="6"/>
        <v>-5.6974913324831213</v>
      </c>
      <c r="AS61" s="7">
        <v>2.9163194660992082</v>
      </c>
      <c r="AT61" s="34">
        <f t="shared" si="7"/>
        <v>-1.5779536050414673</v>
      </c>
    </row>
    <row r="62" spans="18:46" x14ac:dyDescent="0.3">
      <c r="R62" s="7">
        <v>51</v>
      </c>
      <c r="S62" s="42">
        <v>1.3383658610577409</v>
      </c>
      <c r="T62" s="42">
        <v>1.1978930699999999</v>
      </c>
      <c r="U62" s="46">
        <v>0.14047278999999999</v>
      </c>
      <c r="V62" s="42">
        <f t="shared" si="0"/>
        <v>0.14047278999999999</v>
      </c>
      <c r="Z62" s="7">
        <v>1</v>
      </c>
      <c r="AA62" s="34">
        <f t="shared" si="1"/>
        <v>0.33836586105774091</v>
      </c>
      <c r="AD62" s="7">
        <v>1.1107897664071191</v>
      </c>
      <c r="AE62" s="34">
        <f t="shared" si="2"/>
        <v>0.22757609465062179</v>
      </c>
      <c r="AG62" s="7">
        <v>2.6384028712427097</v>
      </c>
      <c r="AH62" s="34">
        <f t="shared" si="3"/>
        <v>-1.3000370101849688</v>
      </c>
      <c r="AJ62" s="7">
        <v>5.3857034832455488</v>
      </c>
      <c r="AK62" s="34">
        <f t="shared" si="4"/>
        <v>-4.0473376221878077</v>
      </c>
      <c r="AM62" s="7">
        <v>2.4925736190677981</v>
      </c>
      <c r="AN62" s="34">
        <f t="shared" si="5"/>
        <v>-1.1542077580100571</v>
      </c>
      <c r="AP62" s="7">
        <v>5.5829819991153489</v>
      </c>
      <c r="AQ62" s="34">
        <f t="shared" si="6"/>
        <v>-4.2446161380576077</v>
      </c>
      <c r="AS62" s="7">
        <v>2.5142707479549817</v>
      </c>
      <c r="AT62" s="34">
        <f t="shared" si="7"/>
        <v>-1.1759048868972408</v>
      </c>
    </row>
    <row r="63" spans="18:46" x14ac:dyDescent="0.3">
      <c r="R63" s="7">
        <v>52</v>
      </c>
      <c r="S63" s="42">
        <v>1.3383658610577409</v>
      </c>
      <c r="T63" s="42">
        <v>1.1634575899999999</v>
      </c>
      <c r="U63" s="46">
        <v>0.17490827</v>
      </c>
      <c r="V63" s="42">
        <f t="shared" si="0"/>
        <v>0.17490827</v>
      </c>
      <c r="Z63" s="7">
        <v>1</v>
      </c>
      <c r="AA63" s="34">
        <f t="shared" si="1"/>
        <v>0.33836586105774091</v>
      </c>
      <c r="AD63" s="7">
        <v>1.1010112245929822</v>
      </c>
      <c r="AE63" s="34">
        <f t="shared" si="2"/>
        <v>0.23735463646475874</v>
      </c>
      <c r="AG63" s="7">
        <v>2.0206396239910083</v>
      </c>
      <c r="AH63" s="34">
        <f t="shared" si="3"/>
        <v>-0.68227376293326736</v>
      </c>
      <c r="AJ63" s="7">
        <v>3.2992562778559629</v>
      </c>
      <c r="AK63" s="34">
        <f t="shared" si="4"/>
        <v>-1.960890416798222</v>
      </c>
      <c r="AM63" s="7">
        <v>1.9289942883397244</v>
      </c>
      <c r="AN63" s="34">
        <f t="shared" si="5"/>
        <v>-0.5906284272819835</v>
      </c>
      <c r="AP63" s="7">
        <v>3.5057178722149103</v>
      </c>
      <c r="AQ63" s="34">
        <f t="shared" si="6"/>
        <v>-2.1673520111571696</v>
      </c>
      <c r="AS63" s="7">
        <v>1.9562158374023517</v>
      </c>
      <c r="AT63" s="34">
        <f t="shared" si="7"/>
        <v>-0.61784997634461081</v>
      </c>
    </row>
    <row r="64" spans="18:46" x14ac:dyDescent="0.3">
      <c r="R64" s="7">
        <v>53</v>
      </c>
      <c r="S64" s="42">
        <v>1.3383658610577409</v>
      </c>
      <c r="T64" s="42">
        <v>1.1550987100000001</v>
      </c>
      <c r="U64" s="46">
        <v>0.18326714999999999</v>
      </c>
      <c r="V64" s="42">
        <f t="shared" si="0"/>
        <v>0.18326714999999999</v>
      </c>
      <c r="Z64" s="7">
        <v>1</v>
      </c>
      <c r="AA64" s="34">
        <f t="shared" si="1"/>
        <v>0.33836586105774091</v>
      </c>
      <c r="AD64" s="7">
        <v>1.1210840327636769</v>
      </c>
      <c r="AE64" s="34">
        <f t="shared" si="2"/>
        <v>0.21728182829406406</v>
      </c>
      <c r="AG64" s="7">
        <v>2.022021167634005</v>
      </c>
      <c r="AH64" s="34">
        <f t="shared" si="3"/>
        <v>-0.68365530657626405</v>
      </c>
      <c r="AJ64" s="7">
        <v>3.7347676739160001</v>
      </c>
      <c r="AK64" s="34">
        <f t="shared" si="4"/>
        <v>-2.3964018128582589</v>
      </c>
      <c r="AM64" s="7">
        <v>1.9844234951292457</v>
      </c>
      <c r="AN64" s="34">
        <f t="shared" si="5"/>
        <v>-0.64605763407150474</v>
      </c>
      <c r="AP64" s="7">
        <v>3.3943150724691868</v>
      </c>
      <c r="AQ64" s="34">
        <f t="shared" si="6"/>
        <v>-2.0559492114114457</v>
      </c>
      <c r="AS64" s="7">
        <v>1.942557176203753</v>
      </c>
      <c r="AT64" s="34">
        <f t="shared" si="7"/>
        <v>-0.6041913151460121</v>
      </c>
    </row>
    <row r="65" spans="18:46" x14ac:dyDescent="0.3">
      <c r="R65" s="7">
        <v>54</v>
      </c>
      <c r="S65" s="42">
        <v>1.3383658610577409</v>
      </c>
      <c r="T65" s="42">
        <v>1.07642163</v>
      </c>
      <c r="U65" s="46">
        <v>0.26194423</v>
      </c>
      <c r="V65" s="42">
        <f t="shared" si="0"/>
        <v>0.26194423</v>
      </c>
      <c r="Z65" s="7">
        <v>1</v>
      </c>
      <c r="AA65" s="34">
        <f t="shared" si="1"/>
        <v>0.33836586105774091</v>
      </c>
      <c r="AD65" s="7">
        <v>1.1048235413085246</v>
      </c>
      <c r="AE65" s="34">
        <f t="shared" si="2"/>
        <v>0.23354231974921635</v>
      </c>
      <c r="AG65" s="7">
        <v>1.6987058506335939</v>
      </c>
      <c r="AH65" s="34">
        <f t="shared" si="3"/>
        <v>-0.360339989575853</v>
      </c>
      <c r="AJ65" s="7">
        <v>3.125820283250007</v>
      </c>
      <c r="AK65" s="34">
        <f t="shared" si="4"/>
        <v>-1.7874544221922661</v>
      </c>
      <c r="AM65" s="7">
        <v>1.7252224565965204</v>
      </c>
      <c r="AN65" s="34">
        <f t="shared" si="5"/>
        <v>-0.38685659553877949</v>
      </c>
      <c r="AP65" s="7">
        <v>2.4668025129175901</v>
      </c>
      <c r="AQ65" s="34">
        <f t="shared" si="6"/>
        <v>-1.1284366518598492</v>
      </c>
      <c r="AS65" s="7">
        <v>1.6429207873358687</v>
      </c>
      <c r="AT65" s="34">
        <f t="shared" si="7"/>
        <v>-0.30455492627812775</v>
      </c>
    </row>
    <row r="66" spans="18:46" x14ac:dyDescent="0.3">
      <c r="R66" s="7">
        <v>55</v>
      </c>
      <c r="S66" s="42">
        <v>1.33836586105774</v>
      </c>
      <c r="T66" s="42">
        <v>1.09939937</v>
      </c>
      <c r="U66" s="46">
        <v>0.23896649</v>
      </c>
      <c r="V66" s="42">
        <f t="shared" si="0"/>
        <v>0.23896649</v>
      </c>
      <c r="Z66" s="7">
        <v>1</v>
      </c>
      <c r="AA66" s="34">
        <f t="shared" si="1"/>
        <v>0.33836586105774002</v>
      </c>
      <c r="AD66" s="7">
        <v>1.1238042269187987</v>
      </c>
      <c r="AE66" s="34">
        <f t="shared" si="2"/>
        <v>0.21456163413894136</v>
      </c>
      <c r="AG66" s="7">
        <v>1.7601986960571252</v>
      </c>
      <c r="AH66" s="34">
        <f t="shared" si="3"/>
        <v>-0.42183283499938518</v>
      </c>
      <c r="AJ66" s="7">
        <v>3.6023687688322168</v>
      </c>
      <c r="AK66" s="34">
        <f t="shared" si="4"/>
        <v>-2.2640029077744765</v>
      </c>
      <c r="AM66" s="7">
        <v>1.8108768766088237</v>
      </c>
      <c r="AN66" s="34">
        <f t="shared" si="5"/>
        <v>-0.47251101555108366</v>
      </c>
      <c r="AP66" s="7">
        <v>2.63061527291037</v>
      </c>
      <c r="AQ66" s="34">
        <f t="shared" si="6"/>
        <v>-1.29224941185263</v>
      </c>
      <c r="AS66" s="7">
        <v>1.6997602884157079</v>
      </c>
      <c r="AT66" s="34">
        <f t="shared" si="7"/>
        <v>-0.3613944273579679</v>
      </c>
    </row>
    <row r="67" spans="18:46" x14ac:dyDescent="0.3">
      <c r="R67" s="7">
        <v>56</v>
      </c>
      <c r="S67" s="42">
        <v>1.33836586105774</v>
      </c>
      <c r="T67" s="42">
        <v>1.13435544</v>
      </c>
      <c r="U67" s="46">
        <v>0.20401042999999999</v>
      </c>
      <c r="V67" s="42">
        <f t="shared" si="0"/>
        <v>0.20401042999999999</v>
      </c>
      <c r="Z67" s="7">
        <v>1</v>
      </c>
      <c r="AA67" s="34">
        <f t="shared" si="1"/>
        <v>0.33836586105774002</v>
      </c>
      <c r="AD67" s="7">
        <v>1.1294043887147336</v>
      </c>
      <c r="AE67" s="34">
        <f t="shared" si="2"/>
        <v>0.20896147234300644</v>
      </c>
      <c r="AG67" s="7">
        <v>1.6273187183811131</v>
      </c>
      <c r="AH67" s="34">
        <f t="shared" si="3"/>
        <v>-0.28895285732337306</v>
      </c>
      <c r="AJ67" s="7">
        <v>3.0808585093473559</v>
      </c>
      <c r="AK67" s="34">
        <f t="shared" si="4"/>
        <v>-1.7424926482896159</v>
      </c>
      <c r="AM67" s="7">
        <v>1.6743496479005993</v>
      </c>
      <c r="AN67" s="34">
        <f t="shared" si="5"/>
        <v>-0.33598378684285923</v>
      </c>
      <c r="AP67" s="7">
        <v>2.3998999317435219</v>
      </c>
      <c r="AQ67" s="34">
        <f t="shared" si="6"/>
        <v>-1.0615340706857819</v>
      </c>
      <c r="AS67" s="7">
        <v>1.5943324280052613</v>
      </c>
      <c r="AT67" s="34">
        <f t="shared" si="7"/>
        <v>-0.25596656694752129</v>
      </c>
    </row>
    <row r="68" spans="18:46" x14ac:dyDescent="0.3">
      <c r="R68" s="7">
        <v>57</v>
      </c>
      <c r="S68" s="42">
        <v>1.33836586105774</v>
      </c>
      <c r="T68" s="42">
        <v>1.1802773900000001</v>
      </c>
      <c r="U68" s="46">
        <v>0.15808847000000001</v>
      </c>
      <c r="V68" s="42">
        <f t="shared" si="0"/>
        <v>0.15808847000000001</v>
      </c>
      <c r="Z68" s="7">
        <v>1</v>
      </c>
      <c r="AA68" s="34">
        <f t="shared" si="1"/>
        <v>0.33836586105774002</v>
      </c>
      <c r="AD68" s="7">
        <v>1.1440701789867529</v>
      </c>
      <c r="AE68" s="34">
        <f t="shared" si="2"/>
        <v>0.19429568207098713</v>
      </c>
      <c r="AG68" s="7">
        <v>1.6117024245520781</v>
      </c>
      <c r="AH68" s="34">
        <f t="shared" si="3"/>
        <v>-0.2733365634943381</v>
      </c>
      <c r="AJ68" s="7">
        <v>3.0641230420106575</v>
      </c>
      <c r="AK68" s="34">
        <f t="shared" si="4"/>
        <v>-1.7257571809529175</v>
      </c>
      <c r="AM68" s="7">
        <v>1.66232293599973</v>
      </c>
      <c r="AN68" s="34">
        <f t="shared" si="5"/>
        <v>-0.32395707494199</v>
      </c>
      <c r="AP68" s="7">
        <v>2.4313643015444875</v>
      </c>
      <c r="AQ68" s="34">
        <f t="shared" si="6"/>
        <v>-1.0929984404867474</v>
      </c>
      <c r="AS68" s="7">
        <v>1.5899628386869629</v>
      </c>
      <c r="AT68" s="34">
        <f t="shared" si="7"/>
        <v>-0.25159697762922284</v>
      </c>
    </row>
    <row r="69" spans="18:46" x14ac:dyDescent="0.3">
      <c r="R69" s="7">
        <v>58</v>
      </c>
      <c r="S69" s="42">
        <v>1.33836586105774</v>
      </c>
      <c r="T69" s="42">
        <v>1.0692608100000001</v>
      </c>
      <c r="U69" s="46">
        <v>0.26910505000000001</v>
      </c>
      <c r="V69" s="42">
        <f t="shared" si="0"/>
        <v>0.26910505000000001</v>
      </c>
      <c r="Z69" s="7">
        <v>1</v>
      </c>
      <c r="AA69" s="34">
        <f t="shared" si="1"/>
        <v>0.33836586105774002</v>
      </c>
      <c r="AD69" s="7">
        <v>1.0623298614622307</v>
      </c>
      <c r="AE69" s="34">
        <f t="shared" si="2"/>
        <v>0.27603599959550928</v>
      </c>
      <c r="AG69" s="7">
        <v>1.1742554887736698</v>
      </c>
      <c r="AH69" s="34">
        <f t="shared" si="3"/>
        <v>0.16411037228407022</v>
      </c>
      <c r="AJ69" s="7">
        <v>1.6578646255917664</v>
      </c>
      <c r="AK69" s="34">
        <f t="shared" si="4"/>
        <v>-0.31949876453402637</v>
      </c>
      <c r="AM69" s="7">
        <v>1.2151531544111189</v>
      </c>
      <c r="AN69" s="34">
        <f t="shared" si="5"/>
        <v>0.1232127066466211</v>
      </c>
      <c r="AP69" s="7">
        <v>1.4948855491902424</v>
      </c>
      <c r="AQ69" s="34">
        <f t="shared" si="6"/>
        <v>-0.15651968813250239</v>
      </c>
      <c r="AS69" s="7">
        <v>1.1927682862806328</v>
      </c>
      <c r="AT69" s="34">
        <f t="shared" si="7"/>
        <v>0.14559757477710722</v>
      </c>
    </row>
    <row r="70" spans="18:46" x14ac:dyDescent="0.3">
      <c r="R70" s="7">
        <v>59</v>
      </c>
      <c r="S70" s="42">
        <v>1.33836586105774</v>
      </c>
      <c r="T70" s="42">
        <v>1.1469844600000001</v>
      </c>
      <c r="U70" s="46">
        <v>0.19138140000000001</v>
      </c>
      <c r="V70" s="42">
        <f t="shared" si="0"/>
        <v>0.19138140000000001</v>
      </c>
      <c r="Z70" s="7">
        <v>1</v>
      </c>
      <c r="AA70" s="34">
        <f t="shared" si="1"/>
        <v>0.33836586105774002</v>
      </c>
      <c r="AD70" s="7">
        <v>1.090962685812519</v>
      </c>
      <c r="AE70" s="34">
        <f t="shared" si="2"/>
        <v>0.24740317524522104</v>
      </c>
      <c r="AG70" s="7">
        <v>1.237551727507282</v>
      </c>
      <c r="AH70" s="34">
        <f t="shared" si="3"/>
        <v>0.10081413355045798</v>
      </c>
      <c r="AJ70" s="7">
        <v>1.8171078031464294</v>
      </c>
      <c r="AK70" s="34">
        <f t="shared" si="4"/>
        <v>-0.47874194208868937</v>
      </c>
      <c r="AM70" s="7">
        <v>1.2777123405717272</v>
      </c>
      <c r="AN70" s="34">
        <f t="shared" si="5"/>
        <v>6.0653520486012802E-2</v>
      </c>
      <c r="AP70" s="7">
        <v>1.6305181167371718</v>
      </c>
      <c r="AQ70" s="34">
        <f t="shared" si="6"/>
        <v>-0.29215225567943182</v>
      </c>
      <c r="AS70" s="7">
        <v>1.2527620083395676</v>
      </c>
      <c r="AT70" s="34">
        <f t="shared" si="7"/>
        <v>8.5603852718172391E-2</v>
      </c>
    </row>
    <row r="71" spans="18:46" x14ac:dyDescent="0.3">
      <c r="R71" s="7">
        <v>60</v>
      </c>
      <c r="S71" s="42">
        <v>1.33836586105774</v>
      </c>
      <c r="T71" s="42">
        <v>1.2172997699999999</v>
      </c>
      <c r="U71" s="46">
        <v>0.12106609</v>
      </c>
      <c r="V71" s="42">
        <f t="shared" si="0"/>
        <v>0.12106609</v>
      </c>
      <c r="Z71" s="7">
        <v>1</v>
      </c>
      <c r="AA71" s="34">
        <f t="shared" si="1"/>
        <v>0.33836586105774002</v>
      </c>
      <c r="AD71" s="7">
        <v>1.1219567195874203</v>
      </c>
      <c r="AE71" s="34">
        <f t="shared" si="2"/>
        <v>0.21640914147031975</v>
      </c>
      <c r="AG71" s="7">
        <v>1.2887539594940469</v>
      </c>
      <c r="AH71" s="34">
        <f t="shared" si="3"/>
        <v>4.9611901563693106E-2</v>
      </c>
      <c r="AJ71" s="7">
        <v>1.8183450172741487</v>
      </c>
      <c r="AK71" s="34">
        <f t="shared" si="4"/>
        <v>-0.47997915621640863</v>
      </c>
      <c r="AM71" s="7">
        <v>1.3114670646386282</v>
      </c>
      <c r="AN71" s="34">
        <f t="shared" si="5"/>
        <v>2.6898796419111859E-2</v>
      </c>
      <c r="AP71" s="7">
        <v>1.7092301959825105</v>
      </c>
      <c r="AQ71" s="34">
        <f t="shared" si="6"/>
        <v>-0.37086433492477044</v>
      </c>
      <c r="AS71" s="7">
        <v>1.2960855898825467</v>
      </c>
      <c r="AT71" s="34">
        <f t="shared" si="7"/>
        <v>4.2280271175193285E-2</v>
      </c>
    </row>
    <row r="72" spans="18:46" x14ac:dyDescent="0.3">
      <c r="R72" s="7">
        <v>61</v>
      </c>
      <c r="S72" s="42">
        <v>1.33836586105774</v>
      </c>
      <c r="T72" s="42">
        <v>1.2705423199999999</v>
      </c>
      <c r="U72" s="46">
        <v>6.7823540000000002E-2</v>
      </c>
      <c r="V72" s="42">
        <f t="shared" si="0"/>
        <v>6.7823540000000002E-2</v>
      </c>
      <c r="Z72" s="7">
        <v>1</v>
      </c>
      <c r="AA72" s="34">
        <f t="shared" si="1"/>
        <v>0.33836586105774002</v>
      </c>
      <c r="AD72" s="7">
        <v>1.1508180806957227</v>
      </c>
      <c r="AE72" s="34">
        <f t="shared" si="2"/>
        <v>0.18754778036201736</v>
      </c>
      <c r="AG72" s="7">
        <v>1.332053896641701</v>
      </c>
      <c r="AH72" s="34">
        <f t="shared" si="3"/>
        <v>6.3119644160389843E-3</v>
      </c>
      <c r="AJ72" s="7">
        <v>1.846433657903096</v>
      </c>
      <c r="AK72" s="34">
        <f t="shared" si="4"/>
        <v>-0.50806779684535597</v>
      </c>
      <c r="AM72" s="7">
        <v>1.3425336809161186</v>
      </c>
      <c r="AN72" s="34">
        <f t="shared" si="5"/>
        <v>-4.167819858378552E-3</v>
      </c>
      <c r="AP72" s="7">
        <v>1.7980808804571451</v>
      </c>
      <c r="AQ72" s="34">
        <f t="shared" si="6"/>
        <v>-0.45971501939940507</v>
      </c>
      <c r="AS72" s="7">
        <v>1.335576644237779</v>
      </c>
      <c r="AT72" s="34">
        <f t="shared" si="7"/>
        <v>2.7892168199610268E-3</v>
      </c>
    </row>
    <row r="73" spans="18:46" x14ac:dyDescent="0.3">
      <c r="R73" s="7">
        <v>62</v>
      </c>
      <c r="S73" s="42">
        <v>1.33836586105774</v>
      </c>
      <c r="T73" s="42">
        <v>1.3120855</v>
      </c>
      <c r="U73" s="46">
        <v>2.6280359999999999E-2</v>
      </c>
      <c r="V73" s="42">
        <f t="shared" si="0"/>
        <v>2.6280359999999999E-2</v>
      </c>
      <c r="Z73" s="7">
        <v>1</v>
      </c>
      <c r="AA73" s="34">
        <f t="shared" si="1"/>
        <v>0.33836586105774002</v>
      </c>
      <c r="AD73" s="7">
        <v>1.177964404894327</v>
      </c>
      <c r="AE73" s="34">
        <f t="shared" si="2"/>
        <v>0.16040145616341306</v>
      </c>
      <c r="AG73" s="7">
        <v>1.3630503083026133</v>
      </c>
      <c r="AH73" s="34">
        <f t="shared" si="3"/>
        <v>-2.4684447244873287E-2</v>
      </c>
      <c r="AJ73" s="7">
        <v>1.8442967569240372</v>
      </c>
      <c r="AK73" s="34">
        <f t="shared" si="4"/>
        <v>-0.50593089586629714</v>
      </c>
      <c r="AM73" s="7">
        <v>1.3610416357863131</v>
      </c>
      <c r="AN73" s="34">
        <f t="shared" si="5"/>
        <v>-2.2675774728573073E-2</v>
      </c>
      <c r="AP73" s="7">
        <v>1.8574621950743384</v>
      </c>
      <c r="AQ73" s="34">
        <f t="shared" si="6"/>
        <v>-0.51909633401659838</v>
      </c>
      <c r="AS73" s="7">
        <v>1.3629851554952157</v>
      </c>
      <c r="AT73" s="34">
        <f t="shared" si="7"/>
        <v>-2.4619294437475681E-2</v>
      </c>
    </row>
    <row r="74" spans="18:46" x14ac:dyDescent="0.3">
      <c r="R74" s="7">
        <v>63</v>
      </c>
      <c r="S74" s="42">
        <v>1.33836586105774</v>
      </c>
      <c r="T74" s="42">
        <v>1.37422344</v>
      </c>
      <c r="U74" s="46">
        <v>-3.585758E-2</v>
      </c>
      <c r="V74" s="42">
        <f t="shared" si="0"/>
        <v>0</v>
      </c>
      <c r="Z74" s="7">
        <v>1</v>
      </c>
      <c r="AA74" s="34">
        <f t="shared" si="1"/>
        <v>0.33836586105774002</v>
      </c>
      <c r="AD74" s="7">
        <v>1.2206492061886944</v>
      </c>
      <c r="AE74" s="34">
        <f t="shared" si="2"/>
        <v>0.11771665486904559</v>
      </c>
      <c r="AG74" s="7">
        <v>1.4345228612394456</v>
      </c>
      <c r="AH74" s="34">
        <f t="shared" si="3"/>
        <v>-9.6157000181705587E-2</v>
      </c>
      <c r="AJ74" s="7">
        <v>1.9688409191616736</v>
      </c>
      <c r="AK74" s="34">
        <f t="shared" si="4"/>
        <v>-0.63047505810393356</v>
      </c>
      <c r="AM74" s="7">
        <v>1.4216676195030225</v>
      </c>
      <c r="AN74" s="34">
        <f t="shared" si="5"/>
        <v>-8.3301758445282426E-2</v>
      </c>
      <c r="AP74" s="7">
        <v>2.0240159204126265</v>
      </c>
      <c r="AQ74" s="34">
        <f t="shared" si="6"/>
        <v>-0.68565005935488643</v>
      </c>
      <c r="AS74" s="7">
        <v>1.4297420337633324</v>
      </c>
      <c r="AT74" s="34">
        <f t="shared" si="7"/>
        <v>-9.1376172705592396E-2</v>
      </c>
    </row>
    <row r="75" spans="18:46" x14ac:dyDescent="0.3">
      <c r="R75" s="7">
        <v>64</v>
      </c>
      <c r="S75" s="42">
        <v>1.33836586105774</v>
      </c>
      <c r="T75" s="42">
        <v>1.4372999799999999</v>
      </c>
      <c r="U75" s="46">
        <v>-9.893412E-2</v>
      </c>
      <c r="V75" s="42">
        <f t="shared" si="0"/>
        <v>0</v>
      </c>
      <c r="Z75" s="7">
        <v>1</v>
      </c>
      <c r="AA75" s="34">
        <f t="shared" si="1"/>
        <v>0.33836586105774002</v>
      </c>
      <c r="AD75" s="7">
        <v>1.2640914147032056</v>
      </c>
      <c r="AE75" s="34">
        <f t="shared" si="2"/>
        <v>7.4274446354534396E-2</v>
      </c>
      <c r="AG75" s="7">
        <v>1.5089250915893677</v>
      </c>
      <c r="AH75" s="34">
        <f t="shared" si="3"/>
        <v>-0.17055923053162769</v>
      </c>
      <c r="AJ75" s="7">
        <v>2.1244804323667434</v>
      </c>
      <c r="AK75" s="34">
        <f t="shared" si="4"/>
        <v>-0.78611457130900342</v>
      </c>
      <c r="AM75" s="7">
        <v>1.4875862079094049</v>
      </c>
      <c r="AN75" s="34">
        <f t="shared" si="5"/>
        <v>-0.14922034685166485</v>
      </c>
      <c r="AP75" s="7">
        <v>2.2184438976438003</v>
      </c>
      <c r="AQ75" s="34">
        <f t="shared" si="6"/>
        <v>-0.88007803658606032</v>
      </c>
      <c r="AS75" s="7">
        <v>1.5010207963811892</v>
      </c>
      <c r="AT75" s="34">
        <f t="shared" si="7"/>
        <v>-0.16265493532344921</v>
      </c>
    </row>
    <row r="76" spans="18:46" x14ac:dyDescent="0.3">
      <c r="R76" s="7">
        <v>65</v>
      </c>
      <c r="S76" s="42">
        <v>1.33836586105774</v>
      </c>
      <c r="T76" s="42">
        <v>1.45867003</v>
      </c>
      <c r="U76" s="46">
        <v>-0.12030417</v>
      </c>
      <c r="V76" s="42">
        <f t="shared" si="0"/>
        <v>0</v>
      </c>
      <c r="Z76" s="7">
        <v>1</v>
      </c>
      <c r="AA76" s="34">
        <f t="shared" si="1"/>
        <v>0.33836586105774002</v>
      </c>
      <c r="AD76" s="7">
        <v>1.2914308827990697</v>
      </c>
      <c r="AE76" s="34">
        <f t="shared" si="2"/>
        <v>4.6934978258670323E-2</v>
      </c>
      <c r="AG76" s="7">
        <v>1.5180921289172049</v>
      </c>
      <c r="AH76" s="34">
        <f t="shared" si="3"/>
        <v>-0.17972626785946488</v>
      </c>
      <c r="AJ76" s="7">
        <v>2.0626429735442589</v>
      </c>
      <c r="AK76" s="34">
        <f t="shared" si="4"/>
        <v>-0.72427711248651883</v>
      </c>
      <c r="AM76" s="7">
        <v>1.483292263326693</v>
      </c>
      <c r="AN76" s="34">
        <f t="shared" si="5"/>
        <v>-0.14492640226895293</v>
      </c>
      <c r="AP76" s="7">
        <v>2.2173977753597152</v>
      </c>
      <c r="AQ76" s="34">
        <f t="shared" si="6"/>
        <v>-0.87903191430197514</v>
      </c>
      <c r="AS76" s="7">
        <v>1.5062445955567643</v>
      </c>
      <c r="AT76" s="34">
        <f t="shared" si="7"/>
        <v>-0.16787873449902424</v>
      </c>
    </row>
    <row r="77" spans="18:46" x14ac:dyDescent="0.3">
      <c r="R77" s="7">
        <v>66</v>
      </c>
      <c r="S77" s="42">
        <v>1.33836586105774</v>
      </c>
      <c r="T77" s="42">
        <v>1.40263833</v>
      </c>
      <c r="U77" s="46">
        <v>-6.4272469999999998E-2</v>
      </c>
      <c r="V77" s="42">
        <f t="shared" ref="V77:V127" si="8">IF(T77&lt;S77,U77,0)</f>
        <v>0</v>
      </c>
      <c r="Z77" s="7">
        <v>1</v>
      </c>
      <c r="AA77" s="34">
        <f t="shared" ref="AA77:AA127" si="9">S77-Z77</f>
        <v>0.33836586105774002</v>
      </c>
      <c r="AD77" s="7">
        <v>1.2668095864091415</v>
      </c>
      <c r="AE77" s="34">
        <f t="shared" ref="AE77:AE127" si="10">S77-AD77</f>
        <v>7.1556274648598484E-2</v>
      </c>
      <c r="AG77" s="7">
        <v>1.4140013054830287</v>
      </c>
      <c r="AH77" s="34">
        <f t="shared" ref="AH77:AH127" si="11">S77-AG77</f>
        <v>-7.5635444425288689E-2</v>
      </c>
      <c r="AJ77" s="7">
        <v>1.7507726673225328</v>
      </c>
      <c r="AK77" s="34">
        <f t="shared" ref="AK77:AK127" si="12">S77-AJ77</f>
        <v>-0.41240680626479276</v>
      </c>
      <c r="AM77" s="7">
        <v>1.3749500070937435</v>
      </c>
      <c r="AN77" s="34">
        <f t="shared" ref="AN77:AN127" si="13">S77-AM77</f>
        <v>-3.6584146036003462E-2</v>
      </c>
      <c r="AP77" s="7">
        <v>1.8313941904344844</v>
      </c>
      <c r="AQ77" s="34">
        <f t="shared" ref="AQ77:AQ127" si="14">S77-AP77</f>
        <v>-0.49302832937674435</v>
      </c>
      <c r="AS77" s="7">
        <v>1.3885256381081694</v>
      </c>
      <c r="AT77" s="34">
        <f t="shared" ref="AT77:AT127" si="15">S77-AS77</f>
        <v>-5.0159777050429399E-2</v>
      </c>
    </row>
    <row r="78" spans="18:46" x14ac:dyDescent="0.3">
      <c r="R78" s="7">
        <v>67</v>
      </c>
      <c r="S78" s="42">
        <v>1.33836586105774</v>
      </c>
      <c r="T78" s="42">
        <v>1.3778234199999999</v>
      </c>
      <c r="U78" s="46">
        <v>-3.9457560000000003E-2</v>
      </c>
      <c r="V78" s="42">
        <f t="shared" si="8"/>
        <v>0</v>
      </c>
      <c r="Z78" s="7">
        <v>1</v>
      </c>
      <c r="AA78" s="34">
        <f t="shared" si="9"/>
        <v>0.33836586105774002</v>
      </c>
      <c r="AD78" s="7">
        <v>1.2576903630296288</v>
      </c>
      <c r="AE78" s="34">
        <f t="shared" si="10"/>
        <v>8.0675498028111248E-2</v>
      </c>
      <c r="AG78" s="7">
        <v>1.3667410232424264</v>
      </c>
      <c r="AH78" s="34">
        <f t="shared" si="11"/>
        <v>-2.8375162184686387E-2</v>
      </c>
      <c r="AJ78" s="7">
        <v>1.6176265633080111</v>
      </c>
      <c r="AK78" s="34">
        <f t="shared" si="12"/>
        <v>-0.27926070225027111</v>
      </c>
      <c r="AM78" s="7">
        <v>1.3257060367734279</v>
      </c>
      <c r="AN78" s="34">
        <f t="shared" si="13"/>
        <v>1.2659824284312116E-2</v>
      </c>
      <c r="AP78" s="7">
        <v>1.6716431964205138</v>
      </c>
      <c r="AQ78" s="34">
        <f t="shared" si="14"/>
        <v>-0.33327733536277382</v>
      </c>
      <c r="AS78" s="7">
        <v>1.335372588353039</v>
      </c>
      <c r="AT78" s="34">
        <f t="shared" si="15"/>
        <v>2.9932727047010665E-3</v>
      </c>
    </row>
    <row r="79" spans="18:46" x14ac:dyDescent="0.3">
      <c r="R79" s="7">
        <v>68</v>
      </c>
      <c r="S79" s="42">
        <v>1.33836586105774</v>
      </c>
      <c r="T79" s="42">
        <v>1.3475592700000001</v>
      </c>
      <c r="U79" s="46">
        <v>-9.1934100000000008E-3</v>
      </c>
      <c r="V79" s="42">
        <f t="shared" si="8"/>
        <v>0</v>
      </c>
      <c r="Z79" s="7">
        <v>1</v>
      </c>
      <c r="AA79" s="34">
        <f t="shared" si="9"/>
        <v>0.33836586105774002</v>
      </c>
      <c r="AD79" s="7">
        <v>1.2391182121549196</v>
      </c>
      <c r="AE79" s="34">
        <f t="shared" si="10"/>
        <v>9.9247648902820451E-2</v>
      </c>
      <c r="AG79" s="7">
        <v>1.3150098047574388</v>
      </c>
      <c r="AH79" s="34">
        <f t="shared" si="11"/>
        <v>2.3356056300301242E-2</v>
      </c>
      <c r="AJ79" s="7">
        <v>1.4990273706344053</v>
      </c>
      <c r="AK79" s="34">
        <f t="shared" si="12"/>
        <v>-0.16066150957666525</v>
      </c>
      <c r="AM79" s="7">
        <v>1.2758212052950397</v>
      </c>
      <c r="AN79" s="34">
        <f t="shared" si="13"/>
        <v>6.2544655762700296E-2</v>
      </c>
      <c r="AP79" s="7">
        <v>1.5351238502465112</v>
      </c>
      <c r="AQ79" s="34">
        <f t="shared" si="14"/>
        <v>-0.19675798918877119</v>
      </c>
      <c r="AS79" s="7">
        <v>1.2825718050306421</v>
      </c>
      <c r="AT79" s="34">
        <f t="shared" si="15"/>
        <v>5.5794056027097971E-2</v>
      </c>
    </row>
    <row r="80" spans="18:46" x14ac:dyDescent="0.3">
      <c r="R80" s="7">
        <v>69</v>
      </c>
      <c r="S80" s="42">
        <v>1.33836586105774</v>
      </c>
      <c r="T80" s="42">
        <v>1.35381489</v>
      </c>
      <c r="U80" s="46">
        <v>-1.5449030000000001E-2</v>
      </c>
      <c r="V80" s="42">
        <f t="shared" si="8"/>
        <v>0</v>
      </c>
      <c r="Z80" s="7">
        <v>1</v>
      </c>
      <c r="AA80" s="34">
        <f t="shared" si="9"/>
        <v>0.33836586105774002</v>
      </c>
      <c r="AD80" s="7">
        <v>1.2516634644554556</v>
      </c>
      <c r="AE80" s="34">
        <f t="shared" si="10"/>
        <v>8.6702396602284404E-2</v>
      </c>
      <c r="AG80" s="7">
        <v>1.3149734853758241</v>
      </c>
      <c r="AH80" s="34">
        <f t="shared" si="11"/>
        <v>2.3392375681915878E-2</v>
      </c>
      <c r="AJ80" s="7">
        <v>1.4795178369370958</v>
      </c>
      <c r="AK80" s="34">
        <f t="shared" si="12"/>
        <v>-0.1411519758793558</v>
      </c>
      <c r="AM80" s="7">
        <v>1.2720472562558298</v>
      </c>
      <c r="AN80" s="34">
        <f t="shared" si="13"/>
        <v>6.6318604801910208E-2</v>
      </c>
      <c r="AP80" s="7">
        <v>1.5098844016751025</v>
      </c>
      <c r="AQ80" s="34">
        <f t="shared" si="14"/>
        <v>-0.17151854061736249</v>
      </c>
      <c r="AS80" s="7">
        <v>1.277858441826826</v>
      </c>
      <c r="AT80" s="34">
        <f t="shared" si="15"/>
        <v>6.0507419230914072E-2</v>
      </c>
    </row>
    <row r="81" spans="18:46" x14ac:dyDescent="0.3">
      <c r="R81" s="7">
        <v>70</v>
      </c>
      <c r="S81" s="42">
        <v>1.33836586105774</v>
      </c>
      <c r="T81" s="42">
        <v>1.3664132</v>
      </c>
      <c r="U81" s="46">
        <v>-2.804734E-2</v>
      </c>
      <c r="V81" s="42">
        <f t="shared" si="8"/>
        <v>0</v>
      </c>
      <c r="Z81" s="7">
        <v>1</v>
      </c>
      <c r="AA81" s="34">
        <f t="shared" si="9"/>
        <v>0.33836586105774002</v>
      </c>
      <c r="AD81" s="7">
        <v>1.2685165335220954</v>
      </c>
      <c r="AE81" s="34">
        <f t="shared" si="10"/>
        <v>6.9849327535644656E-2</v>
      </c>
      <c r="AG81" s="7">
        <v>1.3217822502072216</v>
      </c>
      <c r="AH81" s="34">
        <f t="shared" si="11"/>
        <v>1.6583610850518404E-2</v>
      </c>
      <c r="AJ81" s="7">
        <v>1.4773071499485224</v>
      </c>
      <c r="AK81" s="34">
        <f t="shared" si="12"/>
        <v>-0.13894128889078239</v>
      </c>
      <c r="AM81" s="7">
        <v>1.275204050015398</v>
      </c>
      <c r="AN81" s="34">
        <f t="shared" si="13"/>
        <v>6.3161811042341975E-2</v>
      </c>
      <c r="AP81" s="7">
        <v>1.5045753540296189</v>
      </c>
      <c r="AQ81" s="34">
        <f t="shared" si="14"/>
        <v>-0.16620949297187892</v>
      </c>
      <c r="AS81" s="7">
        <v>1.2804997195340941</v>
      </c>
      <c r="AT81" s="34">
        <f t="shared" si="15"/>
        <v>5.7866141523645886E-2</v>
      </c>
    </row>
    <row r="82" spans="18:46" x14ac:dyDescent="0.3">
      <c r="R82" s="7">
        <v>71</v>
      </c>
      <c r="S82" s="42">
        <v>1.33836586105774</v>
      </c>
      <c r="T82" s="42">
        <v>1.3931968299999999</v>
      </c>
      <c r="U82" s="46">
        <v>-5.483097E-2</v>
      </c>
      <c r="V82" s="42">
        <f t="shared" si="8"/>
        <v>0</v>
      </c>
      <c r="Z82" s="7">
        <v>1</v>
      </c>
      <c r="AA82" s="34">
        <f t="shared" si="9"/>
        <v>0.33836586105774002</v>
      </c>
      <c r="AD82" s="7">
        <v>1.2866457680250785</v>
      </c>
      <c r="AE82" s="34">
        <f t="shared" si="10"/>
        <v>5.1720093032661563E-2</v>
      </c>
      <c r="AG82" s="7">
        <v>1.3346540170665708</v>
      </c>
      <c r="AH82" s="34">
        <f t="shared" si="11"/>
        <v>3.7118439911691947E-3</v>
      </c>
      <c r="AJ82" s="7">
        <v>1.5057156705368071</v>
      </c>
      <c r="AK82" s="34">
        <f t="shared" si="12"/>
        <v>-0.16734980947906708</v>
      </c>
      <c r="AM82" s="7">
        <v>1.2875238534079176</v>
      </c>
      <c r="AN82" s="34">
        <f t="shared" si="13"/>
        <v>5.0842007649822385E-2</v>
      </c>
      <c r="AP82" s="7">
        <v>1.5348034483820669</v>
      </c>
      <c r="AQ82" s="34">
        <f t="shared" si="14"/>
        <v>-0.19643758732432692</v>
      </c>
      <c r="AS82" s="7">
        <v>1.2931176520047953</v>
      </c>
      <c r="AT82" s="34">
        <f t="shared" si="15"/>
        <v>4.5248209052944688E-2</v>
      </c>
    </row>
    <row r="83" spans="18:46" x14ac:dyDescent="0.3">
      <c r="R83" s="7">
        <v>72</v>
      </c>
      <c r="S83" s="42">
        <v>1.33836586105774</v>
      </c>
      <c r="T83" s="42">
        <v>1.4137233600000001</v>
      </c>
      <c r="U83" s="46">
        <v>-7.5357489999999999E-2</v>
      </c>
      <c r="V83" s="42">
        <f t="shared" si="8"/>
        <v>0</v>
      </c>
      <c r="Z83" s="7">
        <v>1</v>
      </c>
      <c r="AA83" s="34">
        <f t="shared" si="9"/>
        <v>0.33836586105774002</v>
      </c>
      <c r="AD83" s="7">
        <v>1.3087167559915056</v>
      </c>
      <c r="AE83" s="34">
        <f t="shared" si="10"/>
        <v>2.9649105066234416E-2</v>
      </c>
      <c r="AG83" s="7">
        <v>1.3482620549617275</v>
      </c>
      <c r="AH83" s="34">
        <f t="shared" si="11"/>
        <v>-9.896193903987438E-3</v>
      </c>
      <c r="AJ83" s="7">
        <v>1.5209686703912257</v>
      </c>
      <c r="AK83" s="34">
        <f t="shared" si="12"/>
        <v>-0.18260280933348572</v>
      </c>
      <c r="AM83" s="7">
        <v>1.2976120157193698</v>
      </c>
      <c r="AN83" s="34">
        <f t="shared" si="13"/>
        <v>4.0753845338370231E-2</v>
      </c>
      <c r="AP83" s="7">
        <v>1.5491835372932856</v>
      </c>
      <c r="AQ83" s="34">
        <f t="shared" si="14"/>
        <v>-0.21081767623554559</v>
      </c>
      <c r="AS83" s="7">
        <v>1.303071760774466</v>
      </c>
      <c r="AT83" s="34">
        <f t="shared" si="15"/>
        <v>3.5294100283274066E-2</v>
      </c>
    </row>
    <row r="84" spans="18:46" x14ac:dyDescent="0.3">
      <c r="R84" s="7">
        <v>73</v>
      </c>
      <c r="S84" s="42">
        <v>1.33836586105774</v>
      </c>
      <c r="T84" s="42">
        <v>1.38762608</v>
      </c>
      <c r="U84" s="46">
        <v>-4.926022E-2</v>
      </c>
      <c r="V84" s="42">
        <f t="shared" si="8"/>
        <v>0</v>
      </c>
      <c r="Z84" s="7">
        <v>1</v>
      </c>
      <c r="AA84" s="34">
        <f t="shared" si="9"/>
        <v>0.33836586105774002</v>
      </c>
      <c r="AD84" s="7">
        <v>1.319722924461523</v>
      </c>
      <c r="AE84" s="34">
        <f t="shared" si="10"/>
        <v>1.8642936596217075E-2</v>
      </c>
      <c r="AG84" s="7">
        <v>1.3492377331480592</v>
      </c>
      <c r="AH84" s="34">
        <f t="shared" si="11"/>
        <v>-1.0871872090319146E-2</v>
      </c>
      <c r="AJ84" s="7">
        <v>1.473790871255344</v>
      </c>
      <c r="AK84" s="34">
        <f t="shared" si="12"/>
        <v>-0.135425010197604</v>
      </c>
      <c r="AM84" s="7">
        <v>1.2886183329567864</v>
      </c>
      <c r="AN84" s="34">
        <f t="shared" si="13"/>
        <v>4.974752810095362E-2</v>
      </c>
      <c r="AP84" s="7">
        <v>1.5508301256585946</v>
      </c>
      <c r="AQ84" s="34">
        <f t="shared" si="14"/>
        <v>-0.21246426460085455</v>
      </c>
      <c r="AS84" s="7">
        <v>1.3039010080693894</v>
      </c>
      <c r="AT84" s="34">
        <f t="shared" si="15"/>
        <v>3.4464852988350669E-2</v>
      </c>
    </row>
    <row r="85" spans="18:46" x14ac:dyDescent="0.3">
      <c r="R85" s="7">
        <v>74</v>
      </c>
      <c r="S85" s="42">
        <v>1.33836586105774</v>
      </c>
      <c r="T85" s="42">
        <v>1.3145360399999999</v>
      </c>
      <c r="U85" s="46">
        <v>2.3829820000000002E-2</v>
      </c>
      <c r="V85" s="42">
        <f t="shared" si="8"/>
        <v>2.3829820000000002E-2</v>
      </c>
      <c r="Z85" s="7">
        <v>1</v>
      </c>
      <c r="AA85" s="34">
        <f t="shared" si="9"/>
        <v>0.33836586105774002</v>
      </c>
      <c r="AD85" s="7">
        <v>1.3144483769845281</v>
      </c>
      <c r="AE85" s="34">
        <f t="shared" si="10"/>
        <v>2.3917484073211925E-2</v>
      </c>
      <c r="AG85" s="7">
        <v>1.3217554700644218</v>
      </c>
      <c r="AH85" s="34">
        <f t="shared" si="11"/>
        <v>1.661039099331818E-2</v>
      </c>
      <c r="AJ85" s="7">
        <v>1.3524701786001716</v>
      </c>
      <c r="AK85" s="34">
        <f t="shared" si="12"/>
        <v>-1.4104317542431577E-2</v>
      </c>
      <c r="AM85" s="7">
        <v>1.248885901344073</v>
      </c>
      <c r="AN85" s="34">
        <f t="shared" si="13"/>
        <v>8.9479959713667068E-2</v>
      </c>
      <c r="AP85" s="7">
        <v>1.4613345478916824</v>
      </c>
      <c r="AQ85" s="34">
        <f t="shared" si="14"/>
        <v>-0.12296868683394235</v>
      </c>
      <c r="AS85" s="7">
        <v>1.2720174850240751</v>
      </c>
      <c r="AT85" s="34">
        <f t="shared" si="15"/>
        <v>6.6348376033664946E-2</v>
      </c>
    </row>
    <row r="86" spans="18:46" x14ac:dyDescent="0.3">
      <c r="R86" s="7">
        <v>75</v>
      </c>
      <c r="S86" s="42">
        <v>0.5903855885031879</v>
      </c>
      <c r="T86" s="42">
        <v>0.99307979000000002</v>
      </c>
      <c r="U86" s="46">
        <v>-0.4026942</v>
      </c>
      <c r="V86" s="42">
        <f t="shared" si="8"/>
        <v>0</v>
      </c>
      <c r="Z86" s="7">
        <v>1</v>
      </c>
      <c r="AA86" s="34">
        <f t="shared" si="9"/>
        <v>-0.4096144114968121</v>
      </c>
      <c r="AD86" s="7">
        <v>1.0293163647404109</v>
      </c>
      <c r="AE86" s="34">
        <f t="shared" si="10"/>
        <v>-0.43893077623722299</v>
      </c>
      <c r="AG86" s="7">
        <v>2.1292271708410486</v>
      </c>
      <c r="AH86" s="34">
        <f t="shared" si="11"/>
        <v>-1.5388415823378607</v>
      </c>
      <c r="AJ86" s="7">
        <v>4.1418355257759805</v>
      </c>
      <c r="AK86" s="34">
        <f t="shared" si="12"/>
        <v>-3.5514499372727926</v>
      </c>
      <c r="AM86" s="7">
        <v>2.0896946704619683</v>
      </c>
      <c r="AN86" s="34">
        <f t="shared" si="13"/>
        <v>-1.4993090819587804</v>
      </c>
      <c r="AP86" s="7">
        <v>4.1418355257759805</v>
      </c>
      <c r="AQ86" s="34">
        <f t="shared" si="14"/>
        <v>-3.5514499372727926</v>
      </c>
      <c r="AS86" s="7">
        <v>2.0896946704619683</v>
      </c>
      <c r="AT86" s="34">
        <f t="shared" si="15"/>
        <v>-1.4993090819587804</v>
      </c>
    </row>
    <row r="87" spans="18:46" x14ac:dyDescent="0.3">
      <c r="R87" s="7">
        <v>76</v>
      </c>
      <c r="S87" s="42">
        <v>0.5903855885031879</v>
      </c>
      <c r="T87" s="42">
        <v>0.89189521000000005</v>
      </c>
      <c r="U87" s="46">
        <v>-0.30150961999999998</v>
      </c>
      <c r="V87" s="42">
        <f t="shared" si="8"/>
        <v>0</v>
      </c>
      <c r="Z87" s="7">
        <v>1</v>
      </c>
      <c r="AA87" s="34">
        <f t="shared" si="9"/>
        <v>-0.4096144114968121</v>
      </c>
      <c r="AD87" s="7">
        <v>1.0049741928954559</v>
      </c>
      <c r="AE87" s="34">
        <f t="shared" si="10"/>
        <v>-0.41458860439226797</v>
      </c>
      <c r="AG87" s="7">
        <v>1.0529035035789247</v>
      </c>
      <c r="AH87" s="34">
        <f t="shared" si="11"/>
        <v>-0.46251791507573681</v>
      </c>
      <c r="AJ87" s="7">
        <v>1.1310453652352046</v>
      </c>
      <c r="AK87" s="34">
        <f t="shared" si="12"/>
        <v>-0.54065977673201671</v>
      </c>
      <c r="AM87" s="7">
        <v>1.0570980006556745</v>
      </c>
      <c r="AN87" s="34">
        <f t="shared" si="13"/>
        <v>-0.4667124121524866</v>
      </c>
      <c r="AP87" s="7">
        <v>1.1310453652352046</v>
      </c>
      <c r="AQ87" s="34">
        <f t="shared" si="14"/>
        <v>-0.54065977673201671</v>
      </c>
      <c r="AS87" s="7">
        <v>1.0570980006556745</v>
      </c>
      <c r="AT87" s="34">
        <f t="shared" si="15"/>
        <v>-0.4667124121524866</v>
      </c>
    </row>
    <row r="88" spans="18:46" x14ac:dyDescent="0.3">
      <c r="R88" s="7">
        <v>77</v>
      </c>
      <c r="S88" s="42">
        <v>0.5903855885031879</v>
      </c>
      <c r="T88" s="42">
        <v>0.81152157000000003</v>
      </c>
      <c r="U88" s="46">
        <v>-0.22113598000000001</v>
      </c>
      <c r="V88" s="42">
        <f t="shared" si="8"/>
        <v>0</v>
      </c>
      <c r="Z88" s="7">
        <v>1</v>
      </c>
      <c r="AA88" s="34">
        <f t="shared" si="9"/>
        <v>-0.4096144114968121</v>
      </c>
      <c r="AD88" s="7">
        <v>1.0125113854872989</v>
      </c>
      <c r="AE88" s="34">
        <f t="shared" si="10"/>
        <v>-0.42212579698411101</v>
      </c>
      <c r="AG88" s="7">
        <v>1.0973751058425063</v>
      </c>
      <c r="AH88" s="34">
        <f t="shared" si="11"/>
        <v>-0.50698951733931841</v>
      </c>
      <c r="AJ88" s="7">
        <v>1.4668259493253517</v>
      </c>
      <c r="AK88" s="34">
        <f t="shared" si="12"/>
        <v>-0.87644036082216381</v>
      </c>
      <c r="AM88" s="7">
        <v>1.1381249417045989</v>
      </c>
      <c r="AN88" s="34">
        <f t="shared" si="13"/>
        <v>-0.54773935320141098</v>
      </c>
      <c r="AP88" s="7">
        <v>1.3783122033761501</v>
      </c>
      <c r="AQ88" s="34">
        <f t="shared" si="14"/>
        <v>-0.78792661487296223</v>
      </c>
      <c r="AS88" s="7">
        <v>1.1258130200726144</v>
      </c>
      <c r="AT88" s="34">
        <f t="shared" si="15"/>
        <v>-0.53542743156942652</v>
      </c>
    </row>
    <row r="89" spans="18:46" x14ac:dyDescent="0.3">
      <c r="R89" s="7">
        <v>78</v>
      </c>
      <c r="S89" s="42">
        <v>0.5903855885031879</v>
      </c>
      <c r="T89" s="42">
        <v>0.60887595999999999</v>
      </c>
      <c r="U89" s="46">
        <v>-1.8490369999999999E-2</v>
      </c>
      <c r="V89" s="42">
        <f t="shared" si="8"/>
        <v>0</v>
      </c>
      <c r="Z89" s="7">
        <v>1</v>
      </c>
      <c r="AA89" s="34">
        <f t="shared" si="9"/>
        <v>-0.4096144114968121</v>
      </c>
      <c r="AD89" s="7">
        <v>0.91947171338933309</v>
      </c>
      <c r="AE89" s="34">
        <f t="shared" si="10"/>
        <v>-0.32908612488614519</v>
      </c>
      <c r="AG89" s="7">
        <v>0.68625054217104997</v>
      </c>
      <c r="AH89" s="34">
        <f t="shared" si="11"/>
        <v>-9.5864953667862074E-2</v>
      </c>
      <c r="AJ89" s="7">
        <v>0.64834048304161351</v>
      </c>
      <c r="AK89" s="34">
        <f t="shared" si="12"/>
        <v>-5.7954894538425616E-2</v>
      </c>
      <c r="AM89" s="7">
        <v>0.72597943336593374</v>
      </c>
      <c r="AN89" s="34">
        <f t="shared" si="13"/>
        <v>-0.13559384486274584</v>
      </c>
      <c r="AP89" s="7">
        <v>0.65350516532483771</v>
      </c>
      <c r="AQ89" s="34">
        <f t="shared" si="14"/>
        <v>-6.3119576821649814E-2</v>
      </c>
      <c r="AS89" s="7">
        <v>0.72686227048601071</v>
      </c>
      <c r="AT89" s="34">
        <f t="shared" si="15"/>
        <v>-0.13647668198282281</v>
      </c>
    </row>
    <row r="90" spans="18:46" x14ac:dyDescent="0.3">
      <c r="R90" s="7">
        <v>79</v>
      </c>
      <c r="S90" s="42">
        <v>0.5903855885031879</v>
      </c>
      <c r="T90" s="42">
        <v>0.52271794000000005</v>
      </c>
      <c r="U90" s="46">
        <v>6.7667649999999996E-2</v>
      </c>
      <c r="V90" s="42">
        <f t="shared" si="8"/>
        <v>6.7667649999999996E-2</v>
      </c>
      <c r="Z90" s="7">
        <v>1</v>
      </c>
      <c r="AA90" s="34">
        <f t="shared" si="9"/>
        <v>-0.4096144114968121</v>
      </c>
      <c r="AD90" s="7">
        <v>0.89160763080659844</v>
      </c>
      <c r="AE90" s="34">
        <f t="shared" si="10"/>
        <v>-0.30122204230341054</v>
      </c>
      <c r="AG90" s="7">
        <v>0.65256072340943194</v>
      </c>
      <c r="AH90" s="34">
        <f t="shared" si="11"/>
        <v>-6.2175134906244045E-2</v>
      </c>
      <c r="AJ90" s="7">
        <v>0.65518038650571897</v>
      </c>
      <c r="AK90" s="34">
        <f t="shared" si="12"/>
        <v>-6.4794798002531073E-2</v>
      </c>
      <c r="AM90" s="7">
        <v>0.70168551062848861</v>
      </c>
      <c r="AN90" s="34">
        <f t="shared" si="13"/>
        <v>-0.11129992212530071</v>
      </c>
      <c r="AP90" s="7">
        <v>0.65487950276471474</v>
      </c>
      <c r="AQ90" s="34">
        <f t="shared" si="14"/>
        <v>-6.4493914261526841E-2</v>
      </c>
      <c r="AS90" s="7">
        <v>0.70164045132345976</v>
      </c>
      <c r="AT90" s="34">
        <f t="shared" si="15"/>
        <v>-0.11125486282027186</v>
      </c>
    </row>
    <row r="91" spans="18:46" x14ac:dyDescent="0.3">
      <c r="R91" s="7">
        <v>80</v>
      </c>
      <c r="S91" s="42">
        <v>0.5903855885031879</v>
      </c>
      <c r="T91" s="42">
        <v>0.53693267</v>
      </c>
      <c r="U91" s="46">
        <v>5.3452920000000001E-2</v>
      </c>
      <c r="V91" s="42">
        <f t="shared" si="8"/>
        <v>5.3452920000000001E-2</v>
      </c>
      <c r="Z91" s="7">
        <v>1</v>
      </c>
      <c r="AA91" s="34">
        <f t="shared" si="9"/>
        <v>-0.4096144114968121</v>
      </c>
      <c r="AD91" s="7">
        <v>0.88892318591235697</v>
      </c>
      <c r="AE91" s="34">
        <f t="shared" si="10"/>
        <v>-0.29853759740916908</v>
      </c>
      <c r="AG91" s="7">
        <v>0.66631196509736557</v>
      </c>
      <c r="AH91" s="34">
        <f t="shared" si="11"/>
        <v>-7.5926376594177669E-2</v>
      </c>
      <c r="AJ91" s="7">
        <v>0.68755234925146591</v>
      </c>
      <c r="AK91" s="34">
        <f t="shared" si="12"/>
        <v>-9.7166760748278014E-2</v>
      </c>
      <c r="AM91" s="7">
        <v>0.71712334456114402</v>
      </c>
      <c r="AN91" s="34">
        <f t="shared" si="13"/>
        <v>-0.12673775605795612</v>
      </c>
      <c r="AP91" s="7">
        <v>0.70767170789134992</v>
      </c>
      <c r="AQ91" s="34">
        <f t="shared" si="14"/>
        <v>-0.11728611938816202</v>
      </c>
      <c r="AS91" s="7">
        <v>0.7199684045946606</v>
      </c>
      <c r="AT91" s="34">
        <f t="shared" si="15"/>
        <v>-0.12958281609147271</v>
      </c>
    </row>
    <row r="92" spans="18:46" x14ac:dyDescent="0.3">
      <c r="R92" s="7">
        <v>81</v>
      </c>
      <c r="S92" s="42">
        <v>0.5903855885031879</v>
      </c>
      <c r="T92" s="42">
        <v>0.56563257</v>
      </c>
      <c r="U92" s="46">
        <v>2.4753020000000001E-2</v>
      </c>
      <c r="V92" s="42">
        <f t="shared" si="8"/>
        <v>2.4753020000000001E-2</v>
      </c>
      <c r="Z92" s="7">
        <v>1</v>
      </c>
      <c r="AA92" s="34">
        <f t="shared" si="9"/>
        <v>-0.4096144114968121</v>
      </c>
      <c r="AD92" s="7">
        <v>0.84951371318692437</v>
      </c>
      <c r="AE92" s="34">
        <f t="shared" si="10"/>
        <v>-0.25912812468373647</v>
      </c>
      <c r="AG92" s="7">
        <v>0.65963873002720452</v>
      </c>
      <c r="AH92" s="34">
        <f t="shared" si="11"/>
        <v>-6.9253141524016626E-2</v>
      </c>
      <c r="AJ92" s="7">
        <v>0.66314849477241966</v>
      </c>
      <c r="AK92" s="34">
        <f t="shared" si="12"/>
        <v>-7.2762906269231764E-2</v>
      </c>
      <c r="AM92" s="7">
        <v>0.70835247833217985</v>
      </c>
      <c r="AN92" s="34">
        <f t="shared" si="13"/>
        <v>-0.11796688982899195</v>
      </c>
      <c r="AP92" s="7">
        <v>0.66184091899974218</v>
      </c>
      <c r="AQ92" s="34">
        <f t="shared" si="14"/>
        <v>-7.1455330496554281E-2</v>
      </c>
      <c r="AS92" s="7">
        <v>0.70815531936036413</v>
      </c>
      <c r="AT92" s="34">
        <f t="shared" si="15"/>
        <v>-0.11776973085717624</v>
      </c>
    </row>
    <row r="93" spans="18:46" x14ac:dyDescent="0.3">
      <c r="R93" s="7">
        <v>82</v>
      </c>
      <c r="S93" s="42">
        <v>0.5903855885031879</v>
      </c>
      <c r="T93" s="42">
        <v>0.52875983000000004</v>
      </c>
      <c r="U93" s="46">
        <v>6.1625760000000002E-2</v>
      </c>
      <c r="V93" s="42">
        <f t="shared" si="8"/>
        <v>6.1625760000000002E-2</v>
      </c>
      <c r="Z93" s="7">
        <v>1</v>
      </c>
      <c r="AA93" s="34">
        <f t="shared" si="9"/>
        <v>-0.4096144114968121</v>
      </c>
      <c r="AD93" s="7">
        <v>0.79357959720676041</v>
      </c>
      <c r="AE93" s="34">
        <f t="shared" si="10"/>
        <v>-0.20319400870357252</v>
      </c>
      <c r="AG93" s="7">
        <v>0.62522049744222963</v>
      </c>
      <c r="AH93" s="34">
        <f t="shared" si="11"/>
        <v>-3.4834908939041731E-2</v>
      </c>
      <c r="AJ93" s="7">
        <v>0.61921901298245152</v>
      </c>
      <c r="AK93" s="34">
        <f t="shared" si="12"/>
        <v>-2.8833424479263625E-2</v>
      </c>
      <c r="AM93" s="7">
        <v>0.67499749249149077</v>
      </c>
      <c r="AN93" s="34">
        <f t="shared" si="13"/>
        <v>-8.4611903988302872E-2</v>
      </c>
      <c r="AP93" s="7">
        <v>0.62115621877628846</v>
      </c>
      <c r="AQ93" s="34">
        <f t="shared" si="14"/>
        <v>-3.0770630273100563E-2</v>
      </c>
      <c r="AS93" s="7">
        <v>0.67528455919431241</v>
      </c>
      <c r="AT93" s="34">
        <f t="shared" si="15"/>
        <v>-8.4898970691124509E-2</v>
      </c>
    </row>
    <row r="94" spans="18:46" x14ac:dyDescent="0.3">
      <c r="R94" s="7">
        <v>83</v>
      </c>
      <c r="S94" s="42">
        <v>0.5903855885031879</v>
      </c>
      <c r="T94" s="42">
        <v>0.58417582000000001</v>
      </c>
      <c r="U94" s="46">
        <v>6.2097699999999999E-3</v>
      </c>
      <c r="V94" s="42">
        <f t="shared" si="8"/>
        <v>6.2097699999999999E-3</v>
      </c>
      <c r="Z94" s="7">
        <v>1</v>
      </c>
      <c r="AA94" s="34">
        <f t="shared" si="9"/>
        <v>-0.4096144114968121</v>
      </c>
      <c r="AD94" s="7">
        <v>0.79290304625037955</v>
      </c>
      <c r="AE94" s="34">
        <f t="shared" si="10"/>
        <v>-0.20251745774719165</v>
      </c>
      <c r="AG94" s="7">
        <v>0.65354840621177424</v>
      </c>
      <c r="AH94" s="34">
        <f t="shared" si="11"/>
        <v>-6.3162817708586338E-2</v>
      </c>
      <c r="AJ94" s="7">
        <v>0.70682291514567597</v>
      </c>
      <c r="AK94" s="34">
        <f t="shared" si="12"/>
        <v>-0.11643732664248807</v>
      </c>
      <c r="AM94" s="7">
        <v>0.70971692339927206</v>
      </c>
      <c r="AN94" s="34">
        <f t="shared" si="13"/>
        <v>-0.11933133489608416</v>
      </c>
      <c r="AP94" s="7">
        <v>0.69056579265329565</v>
      </c>
      <c r="AQ94" s="34">
        <f t="shared" si="14"/>
        <v>-0.10018020415010775</v>
      </c>
      <c r="AS94" s="7">
        <v>0.70753084220443729</v>
      </c>
      <c r="AT94" s="34">
        <f t="shared" si="15"/>
        <v>-0.1171452537012494</v>
      </c>
    </row>
    <row r="95" spans="18:46" x14ac:dyDescent="0.3">
      <c r="R95" s="7">
        <v>84</v>
      </c>
      <c r="S95" s="42">
        <v>0.5903855885031879</v>
      </c>
      <c r="T95" s="42">
        <v>0.58492515</v>
      </c>
      <c r="U95" s="46">
        <v>5.4604400000000004E-3</v>
      </c>
      <c r="V95" s="42">
        <f t="shared" si="8"/>
        <v>5.4604400000000004E-3</v>
      </c>
      <c r="Z95" s="7">
        <v>1</v>
      </c>
      <c r="AA95" s="34">
        <f t="shared" si="9"/>
        <v>-0.4096144114968121</v>
      </c>
      <c r="AD95" s="7">
        <v>0.7504372027122761</v>
      </c>
      <c r="AE95" s="34">
        <f t="shared" si="10"/>
        <v>-0.1600516142090882</v>
      </c>
      <c r="AG95" s="7">
        <v>0.63715673478876944</v>
      </c>
      <c r="AH95" s="34">
        <f t="shared" si="11"/>
        <v>-4.6771146285581544E-2</v>
      </c>
      <c r="AJ95" s="7">
        <v>0.69245874389540096</v>
      </c>
      <c r="AK95" s="34">
        <f t="shared" si="12"/>
        <v>-0.10207315539221307</v>
      </c>
      <c r="AM95" s="7">
        <v>0.69463480217242779</v>
      </c>
      <c r="AN95" s="34">
        <f t="shared" si="13"/>
        <v>-0.10424921366923989</v>
      </c>
      <c r="AP95" s="7">
        <v>0.6771817017647167</v>
      </c>
      <c r="AQ95" s="34">
        <f t="shared" si="14"/>
        <v>-8.6796113261528807E-2</v>
      </c>
      <c r="AS95" s="7">
        <v>0.69263733859060606</v>
      </c>
      <c r="AT95" s="34">
        <f t="shared" si="15"/>
        <v>-0.10225175008741816</v>
      </c>
    </row>
    <row r="96" spans="18:46" x14ac:dyDescent="0.3">
      <c r="R96" s="7">
        <v>85</v>
      </c>
      <c r="S96" s="42">
        <v>0.5903855885031879</v>
      </c>
      <c r="T96" s="42">
        <v>0.51542357000000005</v>
      </c>
      <c r="U96" s="46">
        <v>7.4962009999999996E-2</v>
      </c>
      <c r="V96" s="42">
        <f t="shared" si="8"/>
        <v>7.4962009999999996E-2</v>
      </c>
      <c r="Z96" s="7">
        <v>1</v>
      </c>
      <c r="AA96" s="34">
        <f t="shared" si="9"/>
        <v>-0.4096144114968121</v>
      </c>
      <c r="AD96" s="7">
        <v>0.67825118915089577</v>
      </c>
      <c r="AE96" s="34">
        <f t="shared" si="10"/>
        <v>-8.7865600647707875E-2</v>
      </c>
      <c r="AG96" s="7">
        <v>0.59372284414455867</v>
      </c>
      <c r="AH96" s="34">
        <f t="shared" si="11"/>
        <v>-3.3372556413707732E-3</v>
      </c>
      <c r="AJ96" s="7">
        <v>0.59826006058373526</v>
      </c>
      <c r="AK96" s="34">
        <f t="shared" si="12"/>
        <v>-7.8744720805473678E-3</v>
      </c>
      <c r="AM96" s="7">
        <v>0.64686683055323124</v>
      </c>
      <c r="AN96" s="34">
        <f t="shared" si="13"/>
        <v>-5.6481242050043345E-2</v>
      </c>
      <c r="AP96" s="7">
        <v>0.60026241278816084</v>
      </c>
      <c r="AQ96" s="34">
        <f t="shared" si="14"/>
        <v>-9.8768242849729404E-3</v>
      </c>
      <c r="AS96" s="7">
        <v>0.64714399586349081</v>
      </c>
      <c r="AT96" s="34">
        <f t="shared" si="15"/>
        <v>-5.6758407360302909E-2</v>
      </c>
    </row>
    <row r="97" spans="18:46" x14ac:dyDescent="0.3">
      <c r="R97" s="7">
        <v>86</v>
      </c>
      <c r="S97" s="42">
        <v>0.5903855885031879</v>
      </c>
      <c r="T97" s="42">
        <v>0.50656414000000005</v>
      </c>
      <c r="U97" s="46">
        <v>8.3821450000000006E-2</v>
      </c>
      <c r="V97" s="42">
        <f t="shared" si="8"/>
        <v>8.3821450000000006E-2</v>
      </c>
      <c r="Z97" s="7">
        <v>1</v>
      </c>
      <c r="AA97" s="34">
        <f t="shared" si="9"/>
        <v>-0.4096144114968121</v>
      </c>
      <c r="AD97" s="7">
        <v>0.65323853860945236</v>
      </c>
      <c r="AE97" s="34">
        <f t="shared" si="10"/>
        <v>-6.285295010626446E-2</v>
      </c>
      <c r="AG97" s="7">
        <v>0.58564665050216769</v>
      </c>
      <c r="AH97" s="34">
        <f t="shared" si="11"/>
        <v>4.7389380010202098E-3</v>
      </c>
      <c r="AJ97" s="7">
        <v>0.58669837320159346</v>
      </c>
      <c r="AK97" s="34">
        <f t="shared" si="12"/>
        <v>3.6872153015944376E-3</v>
      </c>
      <c r="AM97" s="7">
        <v>0.63871118265452786</v>
      </c>
      <c r="AN97" s="34">
        <f t="shared" si="13"/>
        <v>-4.8325594151339968E-2</v>
      </c>
      <c r="AP97" s="7">
        <v>0.58746868684293996</v>
      </c>
      <c r="AQ97" s="34">
        <f t="shared" si="14"/>
        <v>2.9169016602479392E-3</v>
      </c>
      <c r="AS97" s="7">
        <v>0.63881799348740931</v>
      </c>
      <c r="AT97" s="34">
        <f t="shared" si="15"/>
        <v>-4.8432404984221411E-2</v>
      </c>
    </row>
    <row r="98" spans="18:46" x14ac:dyDescent="0.3">
      <c r="R98" s="7">
        <v>87</v>
      </c>
      <c r="S98" s="42">
        <v>0.5903855885031879</v>
      </c>
      <c r="T98" s="42">
        <v>0.48974508</v>
      </c>
      <c r="U98" s="46">
        <v>0.10064051</v>
      </c>
      <c r="V98" s="42">
        <f t="shared" si="8"/>
        <v>0.10064051</v>
      </c>
      <c r="Z98" s="7">
        <v>1</v>
      </c>
      <c r="AA98" s="34">
        <f t="shared" si="9"/>
        <v>-0.4096144114968121</v>
      </c>
      <c r="AD98" s="7">
        <v>0.62654589616435585</v>
      </c>
      <c r="AE98" s="34">
        <f t="shared" si="10"/>
        <v>-3.6160307661167956E-2</v>
      </c>
      <c r="AG98" s="7">
        <v>0.57453505666947224</v>
      </c>
      <c r="AH98" s="34">
        <f t="shared" si="11"/>
        <v>1.5850531833715653E-2</v>
      </c>
      <c r="AJ98" s="7">
        <v>0.57519086567213895</v>
      </c>
      <c r="AK98" s="34">
        <f t="shared" si="12"/>
        <v>1.5194722831048946E-2</v>
      </c>
      <c r="AM98" s="7">
        <v>0.62806092119615098</v>
      </c>
      <c r="AN98" s="34">
        <f t="shared" si="13"/>
        <v>-3.7675332692963082E-2</v>
      </c>
      <c r="AP98" s="7">
        <v>0.57563372137771196</v>
      </c>
      <c r="AQ98" s="34">
        <f t="shared" si="14"/>
        <v>1.4751867125475937E-2</v>
      </c>
      <c r="AS98" s="7">
        <v>0.62812155237781109</v>
      </c>
      <c r="AT98" s="34">
        <f t="shared" si="15"/>
        <v>-3.7735963874623191E-2</v>
      </c>
    </row>
    <row r="99" spans="18:46" x14ac:dyDescent="0.3">
      <c r="R99" s="7">
        <v>88</v>
      </c>
      <c r="S99" s="42">
        <v>0.5903855885031879</v>
      </c>
      <c r="T99" s="42">
        <v>0.49800488999999998</v>
      </c>
      <c r="U99" s="46">
        <v>9.2380699999999996E-2</v>
      </c>
      <c r="V99" s="42">
        <f t="shared" si="8"/>
        <v>9.2380699999999996E-2</v>
      </c>
      <c r="Z99" s="7">
        <v>1</v>
      </c>
      <c r="AA99" s="34">
        <f t="shared" si="9"/>
        <v>-0.4096144114968121</v>
      </c>
      <c r="AD99" s="7">
        <v>0.59481327800829875</v>
      </c>
      <c r="AE99" s="34">
        <f t="shared" si="10"/>
        <v>-4.4276895051108545E-3</v>
      </c>
      <c r="AG99" s="7">
        <v>0.57303736249673409</v>
      </c>
      <c r="AH99" s="34">
        <f t="shared" si="11"/>
        <v>1.7348226006453804E-2</v>
      </c>
      <c r="AJ99" s="7">
        <v>0.56722879783030755</v>
      </c>
      <c r="AK99" s="34">
        <f t="shared" si="12"/>
        <v>2.3156790672880345E-2</v>
      </c>
      <c r="AM99" s="7">
        <v>0.62573618736026171</v>
      </c>
      <c r="AN99" s="34">
        <f t="shared" si="13"/>
        <v>-3.5350598857073812E-2</v>
      </c>
      <c r="AP99" s="7">
        <v>0.56661513867948099</v>
      </c>
      <c r="AQ99" s="34">
        <f t="shared" si="14"/>
        <v>2.3770449823706907E-2</v>
      </c>
      <c r="AS99" s="7">
        <v>0.62565051972366692</v>
      </c>
      <c r="AT99" s="34">
        <f t="shared" si="15"/>
        <v>-3.5264931220479023E-2</v>
      </c>
    </row>
    <row r="100" spans="18:46" x14ac:dyDescent="0.3">
      <c r="R100" s="7">
        <v>89</v>
      </c>
      <c r="S100" s="42">
        <v>1.1987566914177172</v>
      </c>
      <c r="T100" s="42">
        <v>1.12757843</v>
      </c>
      <c r="U100" s="46">
        <v>7.1178259999999993E-2</v>
      </c>
      <c r="V100" s="42">
        <f t="shared" si="8"/>
        <v>7.1178259999999993E-2</v>
      </c>
      <c r="Z100" s="7">
        <v>1</v>
      </c>
      <c r="AA100" s="34">
        <f t="shared" si="9"/>
        <v>0.19875669141771724</v>
      </c>
      <c r="AD100" s="7">
        <v>1.0219834225522362</v>
      </c>
      <c r="AE100" s="34">
        <f t="shared" si="10"/>
        <v>0.17677326886548106</v>
      </c>
      <c r="AG100" s="7">
        <v>1.8110694399021414</v>
      </c>
      <c r="AH100" s="34">
        <f t="shared" si="11"/>
        <v>-0.61231274848442419</v>
      </c>
      <c r="AJ100" s="7">
        <v>2.3038268494046976</v>
      </c>
      <c r="AK100" s="34">
        <f t="shared" si="12"/>
        <v>-1.1050701579869804</v>
      </c>
      <c r="AM100" s="7">
        <v>1.6695866081343613</v>
      </c>
      <c r="AN100" s="34">
        <f t="shared" si="13"/>
        <v>-0.47082991671664409</v>
      </c>
      <c r="AP100" s="7">
        <v>2.3038268494046976</v>
      </c>
      <c r="AQ100" s="34">
        <f t="shared" si="14"/>
        <v>-1.1050701579869804</v>
      </c>
      <c r="AS100" s="7">
        <v>1.6695866081343613</v>
      </c>
      <c r="AT100" s="34">
        <f t="shared" si="15"/>
        <v>-0.47082991671664409</v>
      </c>
    </row>
    <row r="101" spans="18:46" x14ac:dyDescent="0.3">
      <c r="R101" s="7">
        <v>90</v>
      </c>
      <c r="S101" s="42">
        <v>1.1987566914177172</v>
      </c>
      <c r="T101" s="42">
        <v>1.06332341</v>
      </c>
      <c r="U101" s="46">
        <v>0.13543329000000001</v>
      </c>
      <c r="V101" s="42">
        <f t="shared" si="8"/>
        <v>0.13543329000000001</v>
      </c>
      <c r="Z101" s="7">
        <v>1</v>
      </c>
      <c r="AA101" s="34">
        <f t="shared" si="9"/>
        <v>0.19875669141771724</v>
      </c>
      <c r="AD101" s="7">
        <v>1.0404786738041789</v>
      </c>
      <c r="AE101" s="34">
        <f t="shared" si="10"/>
        <v>0.15827801761353832</v>
      </c>
      <c r="AG101" s="7">
        <v>1.9597032605313578</v>
      </c>
      <c r="AH101" s="34">
        <f t="shared" si="11"/>
        <v>-0.76094656911364056</v>
      </c>
      <c r="AJ101" s="7">
        <v>3.2039299230264677</v>
      </c>
      <c r="AK101" s="34">
        <f t="shared" si="12"/>
        <v>-2.0051732316087505</v>
      </c>
      <c r="AM101" s="7">
        <v>1.8848141507037304</v>
      </c>
      <c r="AN101" s="34">
        <f t="shared" si="13"/>
        <v>-0.68605745928601314</v>
      </c>
      <c r="AP101" s="7">
        <v>3.2039299230264677</v>
      </c>
      <c r="AQ101" s="34">
        <f t="shared" si="14"/>
        <v>-2.0051732316087505</v>
      </c>
      <c r="AS101" s="7">
        <v>1.8848141507037304</v>
      </c>
      <c r="AT101" s="34">
        <f t="shared" si="15"/>
        <v>-0.68605745928601314</v>
      </c>
    </row>
    <row r="102" spans="18:46" x14ac:dyDescent="0.3">
      <c r="R102" s="7">
        <v>91</v>
      </c>
      <c r="S102" s="42">
        <v>1.1987566914177172</v>
      </c>
      <c r="T102" s="42">
        <v>1.12026655</v>
      </c>
      <c r="U102" s="46">
        <v>7.849014E-2</v>
      </c>
      <c r="V102" s="42">
        <f t="shared" si="8"/>
        <v>7.849014E-2</v>
      </c>
      <c r="Z102" s="7">
        <v>1</v>
      </c>
      <c r="AA102" s="34">
        <f t="shared" si="9"/>
        <v>0.19875669141771724</v>
      </c>
      <c r="AD102" s="7">
        <v>1.0723394923156622</v>
      </c>
      <c r="AE102" s="34">
        <f t="shared" si="10"/>
        <v>0.12641719910205507</v>
      </c>
      <c r="AG102" s="7">
        <v>2.3403288661179169</v>
      </c>
      <c r="AH102" s="34">
        <f t="shared" si="11"/>
        <v>-1.1415721747001997</v>
      </c>
      <c r="AJ102" s="7">
        <v>4.4852438685963536</v>
      </c>
      <c r="AK102" s="34">
        <f t="shared" si="12"/>
        <v>-3.2864871771786364</v>
      </c>
      <c r="AM102" s="7">
        <v>2.24120212973967</v>
      </c>
      <c r="AN102" s="34">
        <f t="shared" si="13"/>
        <v>-1.0424454383219528</v>
      </c>
      <c r="AP102" s="7">
        <v>4.4852438685963536</v>
      </c>
      <c r="AQ102" s="34">
        <f t="shared" si="14"/>
        <v>-3.2864871771786364</v>
      </c>
      <c r="AS102" s="7">
        <v>2.24120212973967</v>
      </c>
      <c r="AT102" s="34">
        <f t="shared" si="15"/>
        <v>-1.0424454383219528</v>
      </c>
    </row>
    <row r="103" spans="18:46" x14ac:dyDescent="0.3">
      <c r="R103" s="7">
        <v>92</v>
      </c>
      <c r="S103" s="42">
        <v>1.1987566914177172</v>
      </c>
      <c r="T103" s="42">
        <v>1.18738191</v>
      </c>
      <c r="U103" s="46">
        <v>1.1374779999999999E-2</v>
      </c>
      <c r="V103" s="42">
        <f t="shared" si="8"/>
        <v>1.1374779999999999E-2</v>
      </c>
      <c r="Z103" s="7">
        <v>1</v>
      </c>
      <c r="AA103" s="34">
        <f t="shared" si="9"/>
        <v>0.19875669141771724</v>
      </c>
      <c r="AD103" s="7">
        <v>1.0957158809647154</v>
      </c>
      <c r="AE103" s="34">
        <f t="shared" si="10"/>
        <v>0.10304081045300184</v>
      </c>
      <c r="AG103" s="7">
        <v>2.1648612146311663</v>
      </c>
      <c r="AH103" s="34">
        <f t="shared" si="11"/>
        <v>-0.96610452321344908</v>
      </c>
      <c r="AJ103" s="7">
        <v>3.4819081298532546</v>
      </c>
      <c r="AK103" s="34">
        <f t="shared" si="12"/>
        <v>-2.2831514384355374</v>
      </c>
      <c r="AM103" s="7">
        <v>2.0247512500786828</v>
      </c>
      <c r="AN103" s="34">
        <f t="shared" si="13"/>
        <v>-0.82599455866096561</v>
      </c>
      <c r="AP103" s="7">
        <v>3.6335591808050514</v>
      </c>
      <c r="AQ103" s="34">
        <f t="shared" si="14"/>
        <v>-2.4348024893873341</v>
      </c>
      <c r="AS103" s="7">
        <v>2.0462536570789442</v>
      </c>
      <c r="AT103" s="34">
        <f t="shared" si="15"/>
        <v>-0.84749696566122701</v>
      </c>
    </row>
    <row r="104" spans="18:46" x14ac:dyDescent="0.3">
      <c r="R104" s="7">
        <v>93</v>
      </c>
      <c r="S104" s="42">
        <v>1.1987566914177172</v>
      </c>
      <c r="T104" s="42">
        <v>1.14515224</v>
      </c>
      <c r="U104" s="46">
        <v>5.360446E-2</v>
      </c>
      <c r="V104" s="42">
        <f t="shared" si="8"/>
        <v>5.360446E-2</v>
      </c>
      <c r="Z104" s="7">
        <v>1</v>
      </c>
      <c r="AA104" s="34">
        <f t="shared" si="9"/>
        <v>0.19875669141771724</v>
      </c>
      <c r="AD104" s="7">
        <v>1.0616122719161918</v>
      </c>
      <c r="AE104" s="34">
        <f t="shared" si="10"/>
        <v>0.13714441950152545</v>
      </c>
      <c r="AG104" s="7">
        <v>1.4546319460077046</v>
      </c>
      <c r="AH104" s="34">
        <f t="shared" si="11"/>
        <v>-0.25587525458998739</v>
      </c>
      <c r="AJ104" s="7">
        <v>1.4797097832104233</v>
      </c>
      <c r="AK104" s="34">
        <f t="shared" si="12"/>
        <v>-0.28095309179270611</v>
      </c>
      <c r="AM104" s="7">
        <v>1.3394452474042093</v>
      </c>
      <c r="AN104" s="34">
        <f t="shared" si="13"/>
        <v>-0.1406885559864921</v>
      </c>
      <c r="AP104" s="7">
        <v>1.5845663899866074</v>
      </c>
      <c r="AQ104" s="34">
        <f t="shared" si="14"/>
        <v>-0.38580969856889014</v>
      </c>
      <c r="AS104" s="7">
        <v>1.3632014453183314</v>
      </c>
      <c r="AT104" s="34">
        <f t="shared" si="15"/>
        <v>-0.16444475390061419</v>
      </c>
    </row>
    <row r="105" spans="18:46" x14ac:dyDescent="0.3">
      <c r="R105" s="7">
        <v>94</v>
      </c>
      <c r="S105" s="42">
        <v>1.1987566914177172</v>
      </c>
      <c r="T105" s="42">
        <v>1.1066319600000001</v>
      </c>
      <c r="U105" s="46">
        <v>9.2124730000000002E-2</v>
      </c>
      <c r="V105" s="42">
        <f t="shared" si="8"/>
        <v>9.2124730000000002E-2</v>
      </c>
      <c r="Z105" s="7">
        <v>1</v>
      </c>
      <c r="AA105" s="34">
        <f t="shared" si="9"/>
        <v>0.19875669141771724</v>
      </c>
      <c r="AD105" s="7">
        <v>1.0562083693086974</v>
      </c>
      <c r="AE105" s="34">
        <f t="shared" si="10"/>
        <v>0.1425483221090198</v>
      </c>
      <c r="AG105" s="7">
        <v>1.3636505825064835</v>
      </c>
      <c r="AH105" s="34">
        <f t="shared" si="11"/>
        <v>-0.16489389108876629</v>
      </c>
      <c r="AJ105" s="7">
        <v>1.4188549057320825</v>
      </c>
      <c r="AK105" s="34">
        <f t="shared" si="12"/>
        <v>-0.22009821431436527</v>
      </c>
      <c r="AM105" s="7">
        <v>1.2838964427081896</v>
      </c>
      <c r="AN105" s="34">
        <f t="shared" si="13"/>
        <v>-8.5139751290472354E-2</v>
      </c>
      <c r="AP105" s="7">
        <v>1.4285174474511448</v>
      </c>
      <c r="AQ105" s="34">
        <f t="shared" si="14"/>
        <v>-0.2297607560334276</v>
      </c>
      <c r="AS105" s="7">
        <v>1.2860432175827319</v>
      </c>
      <c r="AT105" s="34">
        <f t="shared" si="15"/>
        <v>-8.7286526165014644E-2</v>
      </c>
    </row>
    <row r="106" spans="18:46" x14ac:dyDescent="0.3">
      <c r="R106" s="7">
        <v>95</v>
      </c>
      <c r="S106" s="42">
        <v>1.1987566914177172</v>
      </c>
      <c r="T106" s="42">
        <v>1.0979050699999999</v>
      </c>
      <c r="U106" s="46">
        <v>0.10085162</v>
      </c>
      <c r="V106" s="42">
        <f t="shared" si="8"/>
        <v>0.10085162</v>
      </c>
      <c r="Z106" s="7">
        <v>1</v>
      </c>
      <c r="AA106" s="34">
        <f t="shared" si="9"/>
        <v>0.19875669141771724</v>
      </c>
      <c r="AD106" s="7">
        <v>1.0621208772232775</v>
      </c>
      <c r="AE106" s="34">
        <f t="shared" si="10"/>
        <v>0.13663581419443971</v>
      </c>
      <c r="AG106" s="7">
        <v>1.3726385224092199</v>
      </c>
      <c r="AH106" s="34">
        <f t="shared" si="11"/>
        <v>-0.17388183099150267</v>
      </c>
      <c r="AJ106" s="7">
        <v>1.5133188827924835</v>
      </c>
      <c r="AK106" s="34">
        <f t="shared" si="12"/>
        <v>-0.31456219137476626</v>
      </c>
      <c r="AM106" s="7">
        <v>1.3085120084468749</v>
      </c>
      <c r="AN106" s="34">
        <f t="shared" si="13"/>
        <v>-0.10975531702915764</v>
      </c>
      <c r="AP106" s="7">
        <v>1.5358622408089142</v>
      </c>
      <c r="AQ106" s="34">
        <f t="shared" si="14"/>
        <v>-0.33710554939119697</v>
      </c>
      <c r="AS106" s="7">
        <v>1.3130870316086976</v>
      </c>
      <c r="AT106" s="34">
        <f t="shared" si="15"/>
        <v>-0.11433034019098032</v>
      </c>
    </row>
    <row r="107" spans="18:46" x14ac:dyDescent="0.3">
      <c r="R107" s="7">
        <v>96</v>
      </c>
      <c r="S107" s="42">
        <v>1.1987566914177172</v>
      </c>
      <c r="T107" s="42">
        <v>1.1164396000000001</v>
      </c>
      <c r="U107" s="46">
        <v>8.2317100000000004E-2</v>
      </c>
      <c r="V107" s="42">
        <f t="shared" si="8"/>
        <v>8.2317100000000004E-2</v>
      </c>
      <c r="Z107" s="7">
        <v>1</v>
      </c>
      <c r="AA107" s="34">
        <f t="shared" si="9"/>
        <v>0.19875669141771724</v>
      </c>
      <c r="AD107" s="7">
        <v>1.0768171300293559</v>
      </c>
      <c r="AE107" s="34">
        <f t="shared" si="10"/>
        <v>0.12193956138836137</v>
      </c>
      <c r="AG107" s="7">
        <v>1.4295204206168155</v>
      </c>
      <c r="AH107" s="34">
        <f t="shared" si="11"/>
        <v>-0.23076372919909827</v>
      </c>
      <c r="AJ107" s="7">
        <v>1.652637529177331</v>
      </c>
      <c r="AK107" s="34">
        <f t="shared" si="12"/>
        <v>-0.45388083775961374</v>
      </c>
      <c r="AM107" s="7">
        <v>1.3649512352350928</v>
      </c>
      <c r="AN107" s="34">
        <f t="shared" si="13"/>
        <v>-0.16619454381737553</v>
      </c>
      <c r="AP107" s="7">
        <v>3.0217615655372212</v>
      </c>
      <c r="AQ107" s="34">
        <f t="shared" si="14"/>
        <v>-1.823004874119504</v>
      </c>
      <c r="AS107" s="7">
        <v>1.5284834114093782</v>
      </c>
      <c r="AT107" s="34">
        <f t="shared" si="15"/>
        <v>-0.32972671999166092</v>
      </c>
    </row>
    <row r="108" spans="18:46" x14ac:dyDescent="0.3">
      <c r="R108" s="7">
        <v>97</v>
      </c>
      <c r="S108" s="42">
        <v>1.1987566914177172</v>
      </c>
      <c r="T108" s="42">
        <v>1.1054802100000001</v>
      </c>
      <c r="U108" s="46">
        <v>9.3276479999999995E-2</v>
      </c>
      <c r="V108" s="42">
        <f t="shared" si="8"/>
        <v>9.3276479999999995E-2</v>
      </c>
      <c r="Z108" s="7">
        <v>1</v>
      </c>
      <c r="AA108" s="34">
        <f t="shared" si="9"/>
        <v>0.19875669141771724</v>
      </c>
      <c r="AD108" s="7">
        <v>1.0764440223335061</v>
      </c>
      <c r="AE108" s="34">
        <f t="shared" si="10"/>
        <v>0.12231266908421112</v>
      </c>
      <c r="AG108" s="7">
        <v>1.3862960879457393</v>
      </c>
      <c r="AH108" s="34">
        <f t="shared" si="11"/>
        <v>-0.1875393965280221</v>
      </c>
      <c r="AJ108" s="7">
        <v>1.6093099081459425</v>
      </c>
      <c r="AK108" s="34">
        <f t="shared" si="12"/>
        <v>-0.41055321672822531</v>
      </c>
      <c r="AM108" s="7">
        <v>1.3344688101764222</v>
      </c>
      <c r="AN108" s="34">
        <f t="shared" si="13"/>
        <v>-0.13571211875870492</v>
      </c>
      <c r="AP108" s="7">
        <v>1.6386737490406813</v>
      </c>
      <c r="AQ108" s="34">
        <f t="shared" si="14"/>
        <v>-0.43991705762296407</v>
      </c>
      <c r="AS108" s="7">
        <v>1.3399892849186905</v>
      </c>
      <c r="AT108" s="34">
        <f t="shared" si="15"/>
        <v>-0.14123259350097328</v>
      </c>
    </row>
    <row r="109" spans="18:46" x14ac:dyDescent="0.3">
      <c r="R109" s="7">
        <v>98</v>
      </c>
      <c r="S109" s="42">
        <v>1.1987566914177172</v>
      </c>
      <c r="T109" s="42">
        <v>1.06521285</v>
      </c>
      <c r="U109" s="46">
        <v>0.13354384</v>
      </c>
      <c r="V109" s="42">
        <f t="shared" si="8"/>
        <v>0.13354384</v>
      </c>
      <c r="Z109" s="7">
        <v>1</v>
      </c>
      <c r="AA109" s="34">
        <f t="shared" si="9"/>
        <v>0.19875669141771724</v>
      </c>
      <c r="AD109" s="7">
        <v>1.0515961549530881</v>
      </c>
      <c r="AE109" s="34">
        <f t="shared" si="10"/>
        <v>0.14716053646462912</v>
      </c>
      <c r="AG109" s="7">
        <v>1.2236019576833082</v>
      </c>
      <c r="AH109" s="34">
        <f t="shared" si="11"/>
        <v>-2.4845266265590915E-2</v>
      </c>
      <c r="AJ109" s="7">
        <v>1.2483803231187056</v>
      </c>
      <c r="AK109" s="34">
        <f t="shared" si="12"/>
        <v>-4.962363170098838E-2</v>
      </c>
      <c r="AM109" s="7">
        <v>1.1766952596083577</v>
      </c>
      <c r="AN109" s="34">
        <f t="shared" si="13"/>
        <v>2.2061431809359489E-2</v>
      </c>
      <c r="AP109" s="7">
        <v>1.3328997360384613</v>
      </c>
      <c r="AQ109" s="34">
        <f t="shared" si="14"/>
        <v>-0.13414304462074411</v>
      </c>
      <c r="AS109" s="7">
        <v>1.1941619028406578</v>
      </c>
      <c r="AT109" s="34">
        <f t="shared" si="15"/>
        <v>4.5947885770594166E-3</v>
      </c>
    </row>
    <row r="110" spans="18:46" x14ac:dyDescent="0.3">
      <c r="R110" s="7">
        <v>99</v>
      </c>
      <c r="S110" s="42">
        <v>1.1987566914177172</v>
      </c>
      <c r="T110" s="42">
        <v>1.05090861</v>
      </c>
      <c r="U110" s="46">
        <v>0.14784807999999999</v>
      </c>
      <c r="V110" s="42">
        <f t="shared" si="8"/>
        <v>0.14784807999999999</v>
      </c>
      <c r="Z110" s="7">
        <v>1</v>
      </c>
      <c r="AA110" s="34">
        <f t="shared" si="9"/>
        <v>0.19875669141771724</v>
      </c>
      <c r="AD110" s="7">
        <v>1.0484601392966097</v>
      </c>
      <c r="AE110" s="34">
        <f t="shared" si="10"/>
        <v>0.15029655212110749</v>
      </c>
      <c r="AG110" s="7">
        <v>1.1758459486409136</v>
      </c>
      <c r="AH110" s="34">
        <f t="shared" si="11"/>
        <v>2.2910742776803605E-2</v>
      </c>
      <c r="AJ110" s="7">
        <v>1.1958125054426127</v>
      </c>
      <c r="AK110" s="34">
        <f t="shared" si="12"/>
        <v>2.9441859751044852E-3</v>
      </c>
      <c r="AM110" s="7">
        <v>1.1402224850098401</v>
      </c>
      <c r="AN110" s="34">
        <f t="shared" si="13"/>
        <v>5.8534206407877098E-2</v>
      </c>
      <c r="AP110" s="7">
        <v>1.1871085876841563</v>
      </c>
      <c r="AQ110" s="34">
        <f t="shared" si="14"/>
        <v>1.1648103733560955E-2</v>
      </c>
      <c r="AS110" s="7">
        <v>1.1383509091978465</v>
      </c>
      <c r="AT110" s="34">
        <f t="shared" si="15"/>
        <v>6.0405782219870696E-2</v>
      </c>
    </row>
    <row r="111" spans="18:46" x14ac:dyDescent="0.3">
      <c r="R111" s="7">
        <v>100</v>
      </c>
      <c r="S111" s="42">
        <v>1.1987566914177172</v>
      </c>
      <c r="T111" s="42">
        <v>1.05206405</v>
      </c>
      <c r="U111" s="46">
        <v>0.14669264000000001</v>
      </c>
      <c r="V111" s="42">
        <f t="shared" si="8"/>
        <v>0.14669264000000001</v>
      </c>
      <c r="Z111" s="7">
        <v>1</v>
      </c>
      <c r="AA111" s="34">
        <f t="shared" si="9"/>
        <v>0.19875669141771724</v>
      </c>
      <c r="AD111" s="7">
        <v>1.0513564726875035</v>
      </c>
      <c r="AE111" s="34">
        <f t="shared" si="10"/>
        <v>0.14740021873021369</v>
      </c>
      <c r="AG111" s="7">
        <v>1.1541869952980894</v>
      </c>
      <c r="AH111" s="34">
        <f t="shared" si="11"/>
        <v>4.45696961196278E-2</v>
      </c>
      <c r="AJ111" s="7">
        <v>1.1903720723554687</v>
      </c>
      <c r="AK111" s="34">
        <f t="shared" si="12"/>
        <v>8.3846190622485217E-3</v>
      </c>
      <c r="AM111" s="7">
        <v>1.1273334884747697</v>
      </c>
      <c r="AN111" s="34">
        <f t="shared" si="13"/>
        <v>7.1423202942947572E-2</v>
      </c>
      <c r="AP111" s="7">
        <v>1.1702856102717825</v>
      </c>
      <c r="AQ111" s="34">
        <f t="shared" si="14"/>
        <v>2.8471081145934773E-2</v>
      </c>
      <c r="AS111" s="7">
        <v>1.1231193060809213</v>
      </c>
      <c r="AT111" s="34">
        <f t="shared" si="15"/>
        <v>7.5637385336795981E-2</v>
      </c>
    </row>
    <row r="112" spans="18:46" x14ac:dyDescent="0.3">
      <c r="R112" s="7">
        <v>101</v>
      </c>
      <c r="S112" s="42">
        <v>1.1987566914177172</v>
      </c>
      <c r="T112" s="42">
        <v>1.03466137</v>
      </c>
      <c r="U112" s="46">
        <v>0.16409531999999999</v>
      </c>
      <c r="V112" s="42">
        <f t="shared" si="8"/>
        <v>0.16409531999999999</v>
      </c>
      <c r="Z112" s="7">
        <v>1</v>
      </c>
      <c r="AA112" s="34">
        <f t="shared" si="9"/>
        <v>0.19875669141771724</v>
      </c>
      <c r="AD112" s="7">
        <v>1.0394136879065217</v>
      </c>
      <c r="AE112" s="34">
        <f t="shared" si="10"/>
        <v>0.15934300351119557</v>
      </c>
      <c r="AG112" s="7">
        <v>1.100503062791407</v>
      </c>
      <c r="AH112" s="34">
        <f t="shared" si="11"/>
        <v>9.8253628626310263E-2</v>
      </c>
      <c r="AJ112" s="7">
        <v>1.1415205936280188</v>
      </c>
      <c r="AK112" s="34">
        <f t="shared" si="12"/>
        <v>5.7236097789698404E-2</v>
      </c>
      <c r="AM112" s="7">
        <v>1.0872474745073328</v>
      </c>
      <c r="AN112" s="34">
        <f t="shared" si="13"/>
        <v>0.1115092169103844</v>
      </c>
      <c r="AP112" s="7">
        <v>1.1204171104233978</v>
      </c>
      <c r="AQ112" s="34">
        <f t="shared" si="14"/>
        <v>7.833958099431948E-2</v>
      </c>
      <c r="AS112" s="7">
        <v>1.0829712818965338</v>
      </c>
      <c r="AT112" s="34">
        <f t="shared" si="15"/>
        <v>0.11578540952118344</v>
      </c>
    </row>
    <row r="113" spans="18:46" x14ac:dyDescent="0.3">
      <c r="R113" s="7">
        <v>102</v>
      </c>
      <c r="S113" s="42">
        <v>1.1987566914177172</v>
      </c>
      <c r="T113" s="42">
        <v>1.00721646</v>
      </c>
      <c r="U113" s="46">
        <v>0.19154023000000001</v>
      </c>
      <c r="V113" s="42">
        <f t="shared" si="8"/>
        <v>0.19154023000000001</v>
      </c>
      <c r="Z113" s="7">
        <v>1</v>
      </c>
      <c r="AA113" s="34">
        <f t="shared" si="9"/>
        <v>0.19875669141771724</v>
      </c>
      <c r="AD113" s="7">
        <v>1.0166610257295803</v>
      </c>
      <c r="AE113" s="34">
        <f t="shared" si="10"/>
        <v>0.18209566568813695</v>
      </c>
      <c r="AG113" s="7">
        <v>1.0362851485267666</v>
      </c>
      <c r="AH113" s="34">
        <f t="shared" si="11"/>
        <v>0.16247154289095067</v>
      </c>
      <c r="AJ113" s="7">
        <v>1.0608182928121146</v>
      </c>
      <c r="AK113" s="34">
        <f t="shared" si="12"/>
        <v>0.13793839860560264</v>
      </c>
      <c r="AM113" s="7">
        <v>1.0337381473603582</v>
      </c>
      <c r="AN113" s="34">
        <f t="shared" si="13"/>
        <v>0.16501854405735905</v>
      </c>
      <c r="AP113" s="7">
        <v>1.0491628623497533</v>
      </c>
      <c r="AQ113" s="34">
        <f t="shared" si="14"/>
        <v>0.14959382906796392</v>
      </c>
      <c r="AS113" s="7">
        <v>1.0314239444766637</v>
      </c>
      <c r="AT113" s="34">
        <f t="shared" si="15"/>
        <v>0.16733274694105349</v>
      </c>
    </row>
    <row r="114" spans="18:46" x14ac:dyDescent="0.3">
      <c r="R114" s="7">
        <v>103</v>
      </c>
      <c r="S114" s="42">
        <v>1.1987566914177172</v>
      </c>
      <c r="T114" s="42">
        <v>1.04014173</v>
      </c>
      <c r="U114" s="46">
        <v>0.15861496999999999</v>
      </c>
      <c r="V114" s="42">
        <f t="shared" si="8"/>
        <v>0.15861496999999999</v>
      </c>
      <c r="Z114" s="7">
        <v>1</v>
      </c>
      <c r="AA114" s="34">
        <f t="shared" si="9"/>
        <v>0.19875669141771724</v>
      </c>
      <c r="AD114" s="7">
        <v>1.0282605191964542</v>
      </c>
      <c r="AE114" s="34">
        <f t="shared" si="10"/>
        <v>0.17049617222126301</v>
      </c>
      <c r="AG114" s="7">
        <v>1.0558096127985741</v>
      </c>
      <c r="AH114" s="34">
        <f t="shared" si="11"/>
        <v>0.14294707861914313</v>
      </c>
      <c r="AJ114" s="7">
        <v>1.1119495639626096</v>
      </c>
      <c r="AK114" s="34">
        <f t="shared" si="12"/>
        <v>8.6807127455107658E-2</v>
      </c>
      <c r="AM114" s="7">
        <v>1.0552811179915065</v>
      </c>
      <c r="AN114" s="34">
        <f t="shared" si="13"/>
        <v>0.14347557342621076</v>
      </c>
      <c r="AP114" s="7">
        <v>1.0866436622926994</v>
      </c>
      <c r="AQ114" s="34">
        <f t="shared" si="14"/>
        <v>0.11211302912501786</v>
      </c>
      <c r="AS114" s="7">
        <v>1.050379049198936</v>
      </c>
      <c r="AT114" s="34">
        <f t="shared" si="15"/>
        <v>0.14837764221878125</v>
      </c>
    </row>
    <row r="115" spans="18:46" x14ac:dyDescent="0.3">
      <c r="R115" s="7">
        <v>104</v>
      </c>
      <c r="S115" s="42">
        <v>1.1987566914177172</v>
      </c>
      <c r="T115" s="42">
        <v>1.0747389599999999</v>
      </c>
      <c r="U115" s="46">
        <v>0.12401773000000001</v>
      </c>
      <c r="V115" s="42">
        <f t="shared" si="8"/>
        <v>0.12401773000000001</v>
      </c>
      <c r="Z115" s="7">
        <v>1</v>
      </c>
      <c r="AA115" s="34">
        <f t="shared" si="9"/>
        <v>0.19875669141771724</v>
      </c>
      <c r="AD115" s="7">
        <v>1.040919127381569</v>
      </c>
      <c r="AE115" s="34">
        <f t="shared" si="10"/>
        <v>0.15783756403614824</v>
      </c>
      <c r="AG115" s="7">
        <v>1.0733925025851445</v>
      </c>
      <c r="AH115" s="34">
        <f t="shared" si="11"/>
        <v>0.12536418883257272</v>
      </c>
      <c r="AJ115" s="7">
        <v>1.1485144810211194</v>
      </c>
      <c r="AK115" s="34">
        <f t="shared" si="12"/>
        <v>5.024221039659782E-2</v>
      </c>
      <c r="AM115" s="7">
        <v>1.0727093800544265</v>
      </c>
      <c r="AN115" s="34">
        <f t="shared" si="13"/>
        <v>0.12604731136329073</v>
      </c>
      <c r="AP115" s="7">
        <v>1.1164325520531972</v>
      </c>
      <c r="AQ115" s="34">
        <f t="shared" si="14"/>
        <v>8.2324139364519988E-2</v>
      </c>
      <c r="AS115" s="7">
        <v>1.0665639956053354</v>
      </c>
      <c r="AT115" s="34">
        <f t="shared" si="15"/>
        <v>0.1321926958123818</v>
      </c>
    </row>
    <row r="116" spans="18:46" x14ac:dyDescent="0.3">
      <c r="R116" s="7">
        <v>105</v>
      </c>
      <c r="S116" s="42">
        <v>1.1987566914177172</v>
      </c>
      <c r="T116" s="42">
        <v>1.12597689</v>
      </c>
      <c r="U116" s="46">
        <v>7.2779800000000006E-2</v>
      </c>
      <c r="V116" s="42">
        <f t="shared" si="8"/>
        <v>7.2779800000000006E-2</v>
      </c>
      <c r="Z116" s="7">
        <v>1</v>
      </c>
      <c r="AA116" s="34">
        <f t="shared" si="9"/>
        <v>0.19875669141771724</v>
      </c>
      <c r="AD116" s="7">
        <v>1.0622924077591664</v>
      </c>
      <c r="AE116" s="34">
        <f t="shared" si="10"/>
        <v>0.13646428365855079</v>
      </c>
      <c r="AG116" s="7">
        <v>1.1048182621030909</v>
      </c>
      <c r="AH116" s="34">
        <f t="shared" si="11"/>
        <v>9.393842931462637E-2</v>
      </c>
      <c r="AJ116" s="7">
        <v>1.2266372642340928</v>
      </c>
      <c r="AK116" s="34">
        <f t="shared" si="12"/>
        <v>-2.7880572816375571E-2</v>
      </c>
      <c r="AM116" s="7">
        <v>1.1059026506395289</v>
      </c>
      <c r="AN116" s="34">
        <f t="shared" si="13"/>
        <v>9.2854040778188374E-2</v>
      </c>
      <c r="AP116" s="7">
        <v>1.1765059704927938</v>
      </c>
      <c r="AQ116" s="34">
        <f t="shared" si="14"/>
        <v>2.2250720924923417E-2</v>
      </c>
      <c r="AS116" s="7">
        <v>1.096594095722323</v>
      </c>
      <c r="AT116" s="34">
        <f t="shared" si="15"/>
        <v>0.10216259569539421</v>
      </c>
    </row>
    <row r="117" spans="18:46" x14ac:dyDescent="0.3">
      <c r="R117" s="7">
        <v>106</v>
      </c>
      <c r="S117" s="42">
        <v>1.1987566914177172</v>
      </c>
      <c r="T117" s="42">
        <v>1.14412482</v>
      </c>
      <c r="U117" s="46">
        <v>5.4631869999999999E-2</v>
      </c>
      <c r="V117" s="42">
        <f t="shared" si="8"/>
        <v>5.4631869999999999E-2</v>
      </c>
      <c r="Z117" s="7">
        <v>1</v>
      </c>
      <c r="AA117" s="34">
        <f t="shared" si="9"/>
        <v>0.19875669141771724</v>
      </c>
      <c r="AD117" s="7">
        <v>1.0602845795199447</v>
      </c>
      <c r="AE117" s="34">
        <f t="shared" si="10"/>
        <v>0.13847211189777253</v>
      </c>
      <c r="AG117" s="7">
        <v>1.0932622942586365</v>
      </c>
      <c r="AH117" s="34">
        <f t="shared" si="11"/>
        <v>0.10549439715908071</v>
      </c>
      <c r="AJ117" s="7">
        <v>1.2229485829119564</v>
      </c>
      <c r="AK117" s="34">
        <f t="shared" si="12"/>
        <v>-2.4191891494239171E-2</v>
      </c>
      <c r="AM117" s="7">
        <v>1.0982420640379391</v>
      </c>
      <c r="AN117" s="34">
        <f t="shared" si="13"/>
        <v>0.10051462737977812</v>
      </c>
      <c r="AP117" s="7">
        <v>1.1721983771069433</v>
      </c>
      <c r="AQ117" s="34">
        <f t="shared" si="14"/>
        <v>2.6558314310773934E-2</v>
      </c>
      <c r="AS117" s="7">
        <v>1.0889843751554125</v>
      </c>
      <c r="AT117" s="34">
        <f t="shared" si="15"/>
        <v>0.10977231626230477</v>
      </c>
    </row>
    <row r="118" spans="18:46" x14ac:dyDescent="0.3">
      <c r="R118" s="7">
        <v>107</v>
      </c>
      <c r="S118" s="42">
        <v>1.1987566914177172</v>
      </c>
      <c r="T118" s="42">
        <v>1.2110392400000001</v>
      </c>
      <c r="U118" s="46">
        <v>-1.228255E-2</v>
      </c>
      <c r="V118" s="42">
        <f t="shared" si="8"/>
        <v>0</v>
      </c>
      <c r="Z118" s="7">
        <v>1</v>
      </c>
      <c r="AA118" s="34">
        <f t="shared" si="9"/>
        <v>0.19875669141771724</v>
      </c>
      <c r="AD118" s="7">
        <v>1.0912244287112185</v>
      </c>
      <c r="AE118" s="34">
        <f t="shared" si="10"/>
        <v>0.10753226270649874</v>
      </c>
      <c r="AG118" s="7">
        <v>1.1345965666555524</v>
      </c>
      <c r="AH118" s="34">
        <f t="shared" si="11"/>
        <v>6.4160124762164816E-2</v>
      </c>
      <c r="AJ118" s="7">
        <v>1.3163517837972973</v>
      </c>
      <c r="AK118" s="34">
        <f t="shared" si="12"/>
        <v>-0.1175950923795801</v>
      </c>
      <c r="AM118" s="7">
        <v>1.1396252328613117</v>
      </c>
      <c r="AN118" s="34">
        <f t="shared" si="13"/>
        <v>5.9131458556405558E-2</v>
      </c>
      <c r="AP118" s="7">
        <v>1.2472657408077843</v>
      </c>
      <c r="AQ118" s="34">
        <f t="shared" si="14"/>
        <v>-4.8509049390067061E-2</v>
      </c>
      <c r="AS118" s="7">
        <v>1.1273577731720856</v>
      </c>
      <c r="AT118" s="34">
        <f t="shared" si="15"/>
        <v>7.1398918245631604E-2</v>
      </c>
    </row>
    <row r="119" spans="18:46" x14ac:dyDescent="0.3">
      <c r="R119" s="7">
        <v>108</v>
      </c>
      <c r="S119" s="42">
        <v>1.1987566914177172</v>
      </c>
      <c r="T119" s="42">
        <v>1.2137727599999999</v>
      </c>
      <c r="U119" s="46">
        <v>-1.5016069999999999E-2</v>
      </c>
      <c r="V119" s="42">
        <f t="shared" si="8"/>
        <v>0</v>
      </c>
      <c r="Z119" s="7">
        <v>1</v>
      </c>
      <c r="AA119" s="34">
        <f t="shared" si="9"/>
        <v>0.19875669141771724</v>
      </c>
      <c r="AD119" s="7">
        <v>1.0961123582570655</v>
      </c>
      <c r="AE119" s="34">
        <f t="shared" si="10"/>
        <v>0.10264433316065169</v>
      </c>
      <c r="AG119" s="7">
        <v>1.1345144378099512</v>
      </c>
      <c r="AH119" s="34">
        <f t="shared" si="11"/>
        <v>6.4242253607766031E-2</v>
      </c>
      <c r="AJ119" s="7">
        <v>1.2868488230602255</v>
      </c>
      <c r="AK119" s="34">
        <f t="shared" si="12"/>
        <v>-8.8092131642508287E-2</v>
      </c>
      <c r="AM119" s="7">
        <v>1.134466094084351</v>
      </c>
      <c r="AN119" s="34">
        <f t="shared" si="13"/>
        <v>6.4290597333366284E-2</v>
      </c>
      <c r="AP119" s="7">
        <v>1.2701228805364131</v>
      </c>
      <c r="AQ119" s="34">
        <f t="shared" si="14"/>
        <v>-7.1366189118695855E-2</v>
      </c>
      <c r="AS119" s="7">
        <v>1.1314855340077117</v>
      </c>
      <c r="AT119" s="34">
        <f t="shared" si="15"/>
        <v>6.7271157410005555E-2</v>
      </c>
    </row>
    <row r="120" spans="18:46" x14ac:dyDescent="0.3">
      <c r="R120" s="7">
        <v>109</v>
      </c>
      <c r="S120" s="42">
        <v>1.1987566914177172</v>
      </c>
      <c r="T120" s="42">
        <v>1.2293116900000001</v>
      </c>
      <c r="U120" s="46">
        <v>-3.0554999999999999E-2</v>
      </c>
      <c r="V120" s="42">
        <f t="shared" si="8"/>
        <v>0</v>
      </c>
      <c r="Z120" s="7">
        <v>1</v>
      </c>
      <c r="AA120" s="34">
        <f t="shared" si="9"/>
        <v>0.19875669141771724</v>
      </c>
      <c r="AD120" s="7">
        <v>1.1100372992574683</v>
      </c>
      <c r="AE120" s="34">
        <f t="shared" si="10"/>
        <v>8.8719392160248933E-2</v>
      </c>
      <c r="AG120" s="7">
        <v>1.1470281543274243</v>
      </c>
      <c r="AH120" s="34">
        <f t="shared" si="11"/>
        <v>5.1728537090292903E-2</v>
      </c>
      <c r="AJ120" s="7">
        <v>1.2861380213121762</v>
      </c>
      <c r="AK120" s="34">
        <f t="shared" si="12"/>
        <v>-8.7381329894459014E-2</v>
      </c>
      <c r="AM120" s="7">
        <v>1.1417840456985762</v>
      </c>
      <c r="AN120" s="34">
        <f t="shared" si="13"/>
        <v>5.6972645719141068E-2</v>
      </c>
      <c r="AP120" s="7">
        <v>1.3090744271903128</v>
      </c>
      <c r="AQ120" s="34">
        <f t="shared" si="14"/>
        <v>-0.11031773577259552</v>
      </c>
      <c r="AS120" s="7">
        <v>1.1458728650948535</v>
      </c>
      <c r="AT120" s="34">
        <f t="shared" si="15"/>
        <v>5.2883826322863703E-2</v>
      </c>
    </row>
    <row r="121" spans="18:46" x14ac:dyDescent="0.3">
      <c r="R121" s="7">
        <v>110</v>
      </c>
      <c r="S121" s="42">
        <v>1.1987566914177172</v>
      </c>
      <c r="T121" s="42">
        <v>1.2217219100000001</v>
      </c>
      <c r="U121" s="46">
        <v>-2.2965220000000001E-2</v>
      </c>
      <c r="V121" s="42">
        <f t="shared" si="8"/>
        <v>0</v>
      </c>
      <c r="Z121" s="7">
        <v>1</v>
      </c>
      <c r="AA121" s="34">
        <f t="shared" si="9"/>
        <v>0.19875669141771724</v>
      </c>
      <c r="AD121" s="7">
        <v>1.1126573418522994</v>
      </c>
      <c r="AE121" s="34">
        <f t="shared" si="10"/>
        <v>8.6099349565417871E-2</v>
      </c>
      <c r="AG121" s="7">
        <v>1.1438966153788241</v>
      </c>
      <c r="AH121" s="34">
        <f t="shared" si="11"/>
        <v>5.4860076038893091E-2</v>
      </c>
      <c r="AJ121" s="7">
        <v>1.2512600790040604</v>
      </c>
      <c r="AK121" s="34">
        <f t="shared" si="12"/>
        <v>-5.2503387586343209E-2</v>
      </c>
      <c r="AM121" s="7">
        <v>1.1335258971958493</v>
      </c>
      <c r="AN121" s="34">
        <f t="shared" si="13"/>
        <v>6.5230794221867949E-2</v>
      </c>
      <c r="AP121" s="7">
        <v>1.3283029504940784</v>
      </c>
      <c r="AQ121" s="34">
        <f t="shared" si="14"/>
        <v>-0.12954625907636119</v>
      </c>
      <c r="AS121" s="7">
        <v>1.147317655227005</v>
      </c>
      <c r="AT121" s="34">
        <f t="shared" si="15"/>
        <v>5.1439036190712217E-2</v>
      </c>
    </row>
    <row r="122" spans="18:46" x14ac:dyDescent="0.3">
      <c r="R122" s="7">
        <v>111</v>
      </c>
      <c r="S122" s="42">
        <v>1.1987566914177172</v>
      </c>
      <c r="T122" s="42">
        <v>1.20504821</v>
      </c>
      <c r="U122" s="46">
        <v>-6.2915200000000001E-3</v>
      </c>
      <c r="V122" s="42">
        <f t="shared" si="8"/>
        <v>0</v>
      </c>
      <c r="Z122" s="7">
        <v>1</v>
      </c>
      <c r="AA122" s="34">
        <f t="shared" si="9"/>
        <v>0.19875669141771724</v>
      </c>
      <c r="AD122" s="7">
        <v>1.1062058366430667</v>
      </c>
      <c r="AE122" s="34">
        <f t="shared" si="10"/>
        <v>9.2550854774650526E-2</v>
      </c>
      <c r="AG122" s="7">
        <v>1.1276516875340641</v>
      </c>
      <c r="AH122" s="34">
        <f t="shared" si="11"/>
        <v>7.1105003883653151E-2</v>
      </c>
      <c r="AJ122" s="7">
        <v>1.1996372563273829</v>
      </c>
      <c r="AK122" s="34">
        <f t="shared" si="12"/>
        <v>-8.8056490966570422E-4</v>
      </c>
      <c r="AM122" s="7">
        <v>1.1142834742718111</v>
      </c>
      <c r="AN122" s="34">
        <f t="shared" si="13"/>
        <v>8.4473217145906165E-2</v>
      </c>
      <c r="AP122" s="7">
        <v>1.2499228259513453</v>
      </c>
      <c r="AQ122" s="34">
        <f t="shared" si="14"/>
        <v>-5.116613453362806E-2</v>
      </c>
      <c r="AS122" s="7">
        <v>1.123754177078307</v>
      </c>
      <c r="AT122" s="34">
        <f t="shared" si="15"/>
        <v>7.5002514339410187E-2</v>
      </c>
    </row>
    <row r="123" spans="18:46" x14ac:dyDescent="0.3">
      <c r="R123" s="7">
        <v>112</v>
      </c>
      <c r="S123" s="42">
        <v>1.1987566914177172</v>
      </c>
      <c r="T123" s="42">
        <v>1.21112105</v>
      </c>
      <c r="U123" s="46">
        <v>-1.236436E-2</v>
      </c>
      <c r="V123" s="42">
        <f t="shared" si="8"/>
        <v>0</v>
      </c>
      <c r="Z123" s="7">
        <v>1</v>
      </c>
      <c r="AA123" s="34">
        <f t="shared" si="9"/>
        <v>0.19875669141771724</v>
      </c>
      <c r="AD123" s="7">
        <v>1.1135918954699822</v>
      </c>
      <c r="AE123" s="34">
        <f t="shared" si="10"/>
        <v>8.5164795947735072E-2</v>
      </c>
      <c r="AG123" s="7">
        <v>1.1311532150957599</v>
      </c>
      <c r="AH123" s="34">
        <f t="shared" si="11"/>
        <v>6.760347632195729E-2</v>
      </c>
      <c r="AJ123" s="7">
        <v>1.1934914157552161</v>
      </c>
      <c r="AK123" s="34">
        <f t="shared" si="12"/>
        <v>5.2652756625011232E-3</v>
      </c>
      <c r="AM123" s="7">
        <v>1.1150802145727796</v>
      </c>
      <c r="AN123" s="34">
        <f t="shared" si="13"/>
        <v>8.367647684493762E-2</v>
      </c>
      <c r="AP123" s="7">
        <v>1.2153021309842296</v>
      </c>
      <c r="AQ123" s="34">
        <f t="shared" si="14"/>
        <v>-1.6545439566512332E-2</v>
      </c>
      <c r="AS123" s="7">
        <v>1.1193262202005634</v>
      </c>
      <c r="AT123" s="34">
        <f t="shared" si="15"/>
        <v>7.9430471217153853E-2</v>
      </c>
    </row>
    <row r="124" spans="18:46" x14ac:dyDescent="0.3">
      <c r="R124" s="7">
        <v>113</v>
      </c>
      <c r="S124" s="42">
        <v>1.1987566914177172</v>
      </c>
      <c r="T124" s="42">
        <v>1.20723354</v>
      </c>
      <c r="U124" s="46">
        <v>-8.4768499999999993E-3</v>
      </c>
      <c r="V124" s="42">
        <f t="shared" si="8"/>
        <v>0</v>
      </c>
      <c r="Z124" s="7">
        <v>1</v>
      </c>
      <c r="AA124" s="34">
        <f t="shared" si="9"/>
        <v>0.19875669141771724</v>
      </c>
      <c r="AD124" s="7">
        <v>1.1119064064928335</v>
      </c>
      <c r="AE124" s="34">
        <f t="shared" si="10"/>
        <v>8.685028492488378E-2</v>
      </c>
      <c r="AG124" s="7">
        <v>1.1238939462976476</v>
      </c>
      <c r="AH124" s="34">
        <f t="shared" si="11"/>
        <v>7.4862745120069629E-2</v>
      </c>
      <c r="AJ124" s="7">
        <v>1.1728081015943728</v>
      </c>
      <c r="AK124" s="34">
        <f t="shared" si="12"/>
        <v>2.594858982334447E-2</v>
      </c>
      <c r="AM124" s="7">
        <v>1.10684415276522</v>
      </c>
      <c r="AN124" s="34">
        <f t="shared" si="13"/>
        <v>9.1912538652497267E-2</v>
      </c>
      <c r="AP124" s="7">
        <v>1.1889855436555266</v>
      </c>
      <c r="AQ124" s="34">
        <f t="shared" si="14"/>
        <v>9.7711477621906795E-3</v>
      </c>
      <c r="AS124" s="7">
        <v>1.1100481337891028</v>
      </c>
      <c r="AT124" s="34">
        <f t="shared" si="15"/>
        <v>8.8708557628614404E-2</v>
      </c>
    </row>
    <row r="125" spans="18:46" x14ac:dyDescent="0.3">
      <c r="R125" s="7">
        <v>114</v>
      </c>
      <c r="S125" s="42">
        <v>1.1987566914177172</v>
      </c>
      <c r="T125" s="42">
        <v>1.2340951899999999</v>
      </c>
      <c r="U125" s="46">
        <v>-3.5338500000000002E-2</v>
      </c>
      <c r="V125" s="42">
        <f t="shared" si="8"/>
        <v>0</v>
      </c>
      <c r="Z125" s="7">
        <v>1</v>
      </c>
      <c r="AA125" s="34">
        <f t="shared" si="9"/>
        <v>0.19875669141771724</v>
      </c>
      <c r="AD125" s="7">
        <v>1.1292619582110168</v>
      </c>
      <c r="AE125" s="34">
        <f t="shared" si="10"/>
        <v>6.949473320670041E-2</v>
      </c>
      <c r="AG125" s="7">
        <v>1.1402759409559613</v>
      </c>
      <c r="AH125" s="34">
        <f t="shared" si="11"/>
        <v>5.8480750461755937E-2</v>
      </c>
      <c r="AJ125" s="7">
        <v>1.2018925577103388</v>
      </c>
      <c r="AK125" s="34">
        <f t="shared" si="12"/>
        <v>-3.1358662926215253E-3</v>
      </c>
      <c r="AM125" s="7">
        <v>1.1219172943216076</v>
      </c>
      <c r="AN125" s="34">
        <f t="shared" si="13"/>
        <v>7.6839397096109652E-2</v>
      </c>
      <c r="AP125" s="7">
        <v>1.2217378095741755</v>
      </c>
      <c r="AQ125" s="34">
        <f t="shared" si="14"/>
        <v>-2.2981118156458313E-2</v>
      </c>
      <c r="AS125" s="7">
        <v>1.1258102454427712</v>
      </c>
      <c r="AT125" s="34">
        <f t="shared" si="15"/>
        <v>7.2946445974946039E-2</v>
      </c>
    </row>
    <row r="126" spans="18:46" x14ac:dyDescent="0.3">
      <c r="R126" s="7">
        <v>115</v>
      </c>
      <c r="S126" s="42">
        <v>1.1987566914177172</v>
      </c>
      <c r="T126" s="42">
        <v>1.23858617</v>
      </c>
      <c r="U126" s="46">
        <v>-3.9829469999999999E-2</v>
      </c>
      <c r="V126" s="42">
        <f t="shared" si="8"/>
        <v>0</v>
      </c>
      <c r="Z126" s="7">
        <v>1</v>
      </c>
      <c r="AA126" s="34">
        <f t="shared" si="9"/>
        <v>0.19875669141771724</v>
      </c>
      <c r="AD126" s="7">
        <v>1.1400556035227076</v>
      </c>
      <c r="AE126" s="34">
        <f t="shared" si="10"/>
        <v>5.8701087895009607E-2</v>
      </c>
      <c r="AG126" s="7">
        <v>1.1461916120908344</v>
      </c>
      <c r="AH126" s="34">
        <f t="shared" si="11"/>
        <v>5.2565079326882813E-2</v>
      </c>
      <c r="AJ126" s="7">
        <v>1.1964076789643328</v>
      </c>
      <c r="AK126" s="34">
        <f t="shared" si="12"/>
        <v>2.3490124533844803E-3</v>
      </c>
      <c r="AM126" s="7">
        <v>1.1241397597835623</v>
      </c>
      <c r="AN126" s="34">
        <f t="shared" si="13"/>
        <v>7.4616931634154948E-2</v>
      </c>
      <c r="AP126" s="7">
        <v>1.2117753436843797</v>
      </c>
      <c r="AQ126" s="34">
        <f t="shared" si="14"/>
        <v>-1.3018652266662434E-2</v>
      </c>
      <c r="AS126" s="7">
        <v>1.127218849521243</v>
      </c>
      <c r="AT126" s="34">
        <f t="shared" si="15"/>
        <v>7.1537841896474275E-2</v>
      </c>
    </row>
    <row r="127" spans="18:46" ht="15" thickBot="1" x14ac:dyDescent="0.35">
      <c r="R127" s="8">
        <v>116</v>
      </c>
      <c r="S127" s="47">
        <v>1.1987566914177172</v>
      </c>
      <c r="T127" s="47">
        <v>1.2339699099999999</v>
      </c>
      <c r="U127" s="43">
        <v>-3.5213220000000003E-2</v>
      </c>
      <c r="V127" s="42">
        <f t="shared" si="8"/>
        <v>0</v>
      </c>
      <c r="Z127" s="8">
        <v>1</v>
      </c>
      <c r="AA127" s="35">
        <f t="shared" si="9"/>
        <v>0.19875669141771724</v>
      </c>
      <c r="AD127" s="8">
        <v>1.1697291198986932</v>
      </c>
      <c r="AE127" s="35">
        <f t="shared" si="10"/>
        <v>2.902757151902402E-2</v>
      </c>
      <c r="AG127" s="8">
        <v>1.1730389416019158</v>
      </c>
      <c r="AH127" s="35">
        <f t="shared" si="11"/>
        <v>2.5717749815801438E-2</v>
      </c>
      <c r="AJ127" s="8">
        <v>1.1959139188006218</v>
      </c>
      <c r="AK127" s="35">
        <f t="shared" si="12"/>
        <v>2.8427726170954237E-3</v>
      </c>
      <c r="AM127" s="8">
        <v>1.1387397566673119</v>
      </c>
      <c r="AN127" s="35">
        <f t="shared" si="13"/>
        <v>6.0016934750405371E-2</v>
      </c>
      <c r="AP127" s="8">
        <v>1.2472474891788046</v>
      </c>
      <c r="AQ127" s="35">
        <f t="shared" si="14"/>
        <v>-4.8490797761087334E-2</v>
      </c>
      <c r="AS127" s="8">
        <v>1.149306758483343</v>
      </c>
      <c r="AT127" s="35">
        <f t="shared" si="15"/>
        <v>4.9449932934374274E-2</v>
      </c>
    </row>
    <row r="128" spans="18:46" ht="15" thickBot="1" x14ac:dyDescent="0.35">
      <c r="S128" s="42"/>
      <c r="T128" s="48"/>
      <c r="U128" s="49"/>
      <c r="Z128" s="48"/>
      <c r="AA128" s="49"/>
      <c r="AD128" s="48"/>
      <c r="AE128" s="49"/>
      <c r="AG128" s="48"/>
      <c r="AH128" s="49"/>
      <c r="AJ128" s="48"/>
      <c r="AK128" s="49"/>
      <c r="AM128" s="48"/>
      <c r="AN128" s="49"/>
      <c r="AP128" s="48"/>
      <c r="AQ128" s="49"/>
      <c r="AS128" s="48"/>
      <c r="AT128" s="49"/>
    </row>
    <row r="129" spans="20:46" ht="15" thickBot="1" x14ac:dyDescent="0.35">
      <c r="T129" s="10" t="s">
        <v>26</v>
      </c>
      <c r="U129" s="32">
        <f>STDEV(U12:U127)</f>
        <v>0.13162749590050052</v>
      </c>
      <c r="Z129" s="10" t="s">
        <v>26</v>
      </c>
      <c r="AA129" s="32">
        <f>STDEV(AA12:AA127)</f>
        <v>0.32859860520308226</v>
      </c>
      <c r="AD129" s="10" t="s">
        <v>26</v>
      </c>
      <c r="AE129" s="32">
        <f>STDEV(AE12:AE127)</f>
        <v>0.21325949905838248</v>
      </c>
      <c r="AG129" s="10" t="s">
        <v>26</v>
      </c>
      <c r="AH129" s="32">
        <f>STDEV(AH12:AH127)</f>
        <v>0.47086574027952693</v>
      </c>
      <c r="AJ129" s="10" t="s">
        <v>26</v>
      </c>
      <c r="AK129" s="32">
        <f>STDEV(AK12:AK127)</f>
        <v>1.4291577142011274</v>
      </c>
      <c r="AM129" s="10" t="s">
        <v>26</v>
      </c>
      <c r="AN129" s="32">
        <f>STDEV(AN12:AN127)</f>
        <v>0.42972838026638849</v>
      </c>
      <c r="AP129" s="10" t="s">
        <v>26</v>
      </c>
      <c r="AQ129" s="32">
        <f>STDEV(AQ12:AQ127)</f>
        <v>1.422990017427094</v>
      </c>
      <c r="AS129" s="10" t="s">
        <v>26</v>
      </c>
      <c r="AT129" s="32">
        <f>STDEV(AT12:AT127)</f>
        <v>0.42888581938471743</v>
      </c>
    </row>
    <row r="130" spans="20:46" ht="15" thickBot="1" x14ac:dyDescent="0.35">
      <c r="T130" s="10" t="s">
        <v>49</v>
      </c>
      <c r="U130" s="32" cm="1">
        <f t="array" ref="U130">AVERAGE(ABS(U12:U127))</f>
        <v>0.10111983577586202</v>
      </c>
      <c r="Z130" s="10" t="s">
        <v>49</v>
      </c>
      <c r="AA130" s="32" cm="1">
        <f t="array" ref="AA130">AVERAGE(ABS(AA12:AA127))</f>
        <v>0.30943828660290507</v>
      </c>
      <c r="AD130" s="10" t="s">
        <v>49</v>
      </c>
      <c r="AE130" s="32" cm="1">
        <f t="array" ref="AE130">AVERAGE(ABS(AE12:AE127))</f>
        <v>0.18179224124063734</v>
      </c>
      <c r="AG130" s="10" t="s">
        <v>49</v>
      </c>
      <c r="AH130" s="32" cm="1">
        <f t="array" ref="AH130">AVERAGE(ABS(AH12:AH127))</f>
        <v>0.27885604712124612</v>
      </c>
      <c r="AJ130" s="10" t="s">
        <v>49</v>
      </c>
      <c r="AK130" s="32" cm="1">
        <f t="array" ref="AK130">AVERAGE(ABS(AK12:AK127))</f>
        <v>0.73689580770869012</v>
      </c>
      <c r="AM130" s="10" t="s">
        <v>49</v>
      </c>
      <c r="AN130" s="32" cm="1">
        <f t="array" ref="AN130">AVERAGE(ABS(AN12:AN127))</f>
        <v>0.28340894564292635</v>
      </c>
      <c r="AP130" s="10" t="s">
        <v>49</v>
      </c>
      <c r="AQ130" s="32" cm="1">
        <f t="array" ref="AQ130">AVERAGE(ABS(AQ12:AQ127))</f>
        <v>0.71831390015754781</v>
      </c>
      <c r="AS130" s="10" t="s">
        <v>49</v>
      </c>
      <c r="AT130" s="32" cm="1">
        <f t="array" ref="AT130">AVERAGE(ABS(AT12:AT127))</f>
        <v>0.28080069076592984</v>
      </c>
    </row>
    <row r="132" spans="20:46" x14ac:dyDescent="0.3">
      <c r="T132">
        <f>116/2</f>
        <v>58</v>
      </c>
      <c r="V132" s="42"/>
    </row>
    <row r="134" spans="20:46" x14ac:dyDescent="0.3">
      <c r="V134" s="42">
        <f>SUM(V12:V127)</f>
        <v>5.864950480000001</v>
      </c>
    </row>
    <row r="135" spans="20:46" x14ac:dyDescent="0.3">
      <c r="V135" s="42"/>
    </row>
    <row r="136" spans="20:46" x14ac:dyDescent="0.3">
      <c r="V136">
        <f>V134/58</f>
        <v>0.10111983586206898</v>
      </c>
    </row>
    <row r="137" spans="20:46" x14ac:dyDescent="0.3">
      <c r="U137" s="160"/>
    </row>
    <row r="138" spans="20:46" x14ac:dyDescent="0.3">
      <c r="V138" s="42">
        <f>MAX(V12:V127)</f>
        <v>0.26910505000000001</v>
      </c>
    </row>
    <row r="142" spans="20:46" x14ac:dyDescent="0.3">
      <c r="V142" s="4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67CBF-53CE-4DAD-B838-0D7D31A48419}">
  <dimension ref="C2:N39"/>
  <sheetViews>
    <sheetView topLeftCell="F13" workbookViewId="0">
      <selection activeCell="H38" sqref="H38"/>
    </sheetView>
  </sheetViews>
  <sheetFormatPr defaultRowHeight="14.4" x14ac:dyDescent="0.3"/>
  <cols>
    <col min="3" max="3" width="25.88671875" customWidth="1"/>
    <col min="4" max="4" width="40.5546875" customWidth="1"/>
    <col min="5" max="5" width="45.6640625" customWidth="1"/>
    <col min="6" max="6" width="7.44140625" bestFit="1" customWidth="1"/>
    <col min="7" max="7" width="10.21875" bestFit="1" customWidth="1"/>
    <col min="10" max="10" width="26.44140625" bestFit="1" customWidth="1"/>
    <col min="11" max="11" width="39.44140625" customWidth="1"/>
    <col min="12" max="12" width="45.77734375" customWidth="1"/>
    <col min="13" max="13" width="8.33203125" customWidth="1"/>
    <col min="14" max="14" width="10.21875" bestFit="1" customWidth="1"/>
  </cols>
  <sheetData>
    <row r="2" spans="3:6" ht="15" thickBot="1" x14ac:dyDescent="0.35"/>
    <row r="3" spans="3:6" ht="15" thickBot="1" x14ac:dyDescent="0.35">
      <c r="C3" s="11"/>
      <c r="D3" s="23" t="s">
        <v>27</v>
      </c>
      <c r="E3" s="16" t="s">
        <v>28</v>
      </c>
      <c r="F3" s="17" t="s">
        <v>49</v>
      </c>
    </row>
    <row r="4" spans="3:6" x14ac:dyDescent="0.3">
      <c r="C4" s="139" t="s">
        <v>29</v>
      </c>
      <c r="D4" s="19" t="s">
        <v>19</v>
      </c>
      <c r="E4" s="120">
        <v>0.32859860520308226</v>
      </c>
      <c r="F4" s="117">
        <v>0.30943828660290507</v>
      </c>
    </row>
    <row r="5" spans="3:6" x14ac:dyDescent="0.3">
      <c r="C5" s="140"/>
      <c r="D5" s="20" t="s">
        <v>20</v>
      </c>
      <c r="E5" s="119">
        <v>0.21325949905838248</v>
      </c>
      <c r="F5" s="115">
        <v>0.181792241240637</v>
      </c>
    </row>
    <row r="6" spans="3:6" x14ac:dyDescent="0.3">
      <c r="C6" s="140"/>
      <c r="D6" s="20" t="s">
        <v>21</v>
      </c>
      <c r="E6" s="119">
        <v>0.47086574027952693</v>
      </c>
      <c r="F6" s="115">
        <v>0.27885604712124601</v>
      </c>
    </row>
    <row r="7" spans="3:6" x14ac:dyDescent="0.3">
      <c r="C7" s="140"/>
      <c r="D7" s="20" t="s">
        <v>22</v>
      </c>
      <c r="E7" s="119">
        <v>1.4291577142011274</v>
      </c>
      <c r="F7" s="115">
        <v>0.73689580770869012</v>
      </c>
    </row>
    <row r="8" spans="3:6" x14ac:dyDescent="0.3">
      <c r="C8" s="140"/>
      <c r="D8" s="20" t="s">
        <v>23</v>
      </c>
      <c r="E8" s="119">
        <v>0.42972838026638849</v>
      </c>
      <c r="F8" s="115">
        <v>0.28340894564292635</v>
      </c>
    </row>
    <row r="9" spans="3:6" x14ac:dyDescent="0.3">
      <c r="C9" s="140"/>
      <c r="D9" s="20" t="s">
        <v>24</v>
      </c>
      <c r="E9" s="119">
        <v>1.422990017427094</v>
      </c>
      <c r="F9" s="115">
        <v>0.71831390015754781</v>
      </c>
    </row>
    <row r="10" spans="3:6" ht="15" thickBot="1" x14ac:dyDescent="0.35">
      <c r="C10" s="141"/>
      <c r="D10" s="21" t="s">
        <v>25</v>
      </c>
      <c r="E10" s="121">
        <v>0.42888581938471743</v>
      </c>
      <c r="F10" s="116">
        <v>0.28080069076593001</v>
      </c>
    </row>
    <row r="11" spans="3:6" ht="43.8" thickBot="1" x14ac:dyDescent="0.35">
      <c r="C11" s="18" t="s">
        <v>30</v>
      </c>
      <c r="D11" s="22" t="s">
        <v>53</v>
      </c>
      <c r="E11" s="118">
        <v>0.13162749590050099</v>
      </c>
      <c r="F11" s="114">
        <v>0.101119835775862</v>
      </c>
    </row>
    <row r="17" spans="3:14" ht="15" thickBot="1" x14ac:dyDescent="0.35"/>
    <row r="18" spans="3:14" ht="16.2" thickBot="1" x14ac:dyDescent="0.35">
      <c r="C18" s="11"/>
      <c r="D18" s="100" t="s">
        <v>213</v>
      </c>
      <c r="E18" s="100" t="s">
        <v>214</v>
      </c>
      <c r="F18" s="101" t="s">
        <v>49</v>
      </c>
      <c r="G18" s="101" t="s">
        <v>215</v>
      </c>
      <c r="J18" s="111"/>
      <c r="K18" s="112" t="s">
        <v>213</v>
      </c>
      <c r="L18" s="135" t="s">
        <v>214</v>
      </c>
      <c r="M18" s="136" t="s">
        <v>26</v>
      </c>
      <c r="N18" s="136" t="s">
        <v>215</v>
      </c>
    </row>
    <row r="19" spans="3:14" ht="15" thickBot="1" x14ac:dyDescent="0.35">
      <c r="C19" s="102" t="s">
        <v>30</v>
      </c>
      <c r="D19" s="122" t="s">
        <v>216</v>
      </c>
      <c r="E19" s="127" t="s">
        <v>225</v>
      </c>
      <c r="F19" s="133">
        <v>0.101119835775862</v>
      </c>
      <c r="G19" s="128">
        <v>1</v>
      </c>
      <c r="J19" s="113" t="s">
        <v>30</v>
      </c>
      <c r="K19" s="138" t="s">
        <v>216</v>
      </c>
      <c r="L19" s="127" t="s">
        <v>225</v>
      </c>
      <c r="M19" s="133">
        <v>0.13162749590050099</v>
      </c>
      <c r="N19" s="128">
        <v>1</v>
      </c>
    </row>
    <row r="20" spans="3:14" x14ac:dyDescent="0.3">
      <c r="C20" s="142" t="s">
        <v>29</v>
      </c>
      <c r="D20" s="123" t="s">
        <v>217</v>
      </c>
      <c r="E20" s="129" t="s">
        <v>20</v>
      </c>
      <c r="F20" s="134">
        <v>0.181792241240637</v>
      </c>
      <c r="G20" s="106">
        <v>2</v>
      </c>
      <c r="J20" s="145" t="s">
        <v>29</v>
      </c>
      <c r="K20" s="123" t="s">
        <v>217</v>
      </c>
      <c r="L20" s="129" t="s">
        <v>20</v>
      </c>
      <c r="M20" s="126">
        <v>0.21325949905838248</v>
      </c>
      <c r="N20" s="106">
        <v>2</v>
      </c>
    </row>
    <row r="21" spans="3:14" x14ac:dyDescent="0.3">
      <c r="C21" s="143"/>
      <c r="D21" s="124" t="s">
        <v>221</v>
      </c>
      <c r="E21" s="130" t="s">
        <v>222</v>
      </c>
      <c r="F21" s="134">
        <v>0.27885604712124601</v>
      </c>
      <c r="G21" s="106">
        <v>3</v>
      </c>
      <c r="J21" s="146"/>
      <c r="K21" s="124" t="s">
        <v>220</v>
      </c>
      <c r="L21" s="129" t="s">
        <v>19</v>
      </c>
      <c r="M21" s="126">
        <v>0.32859860520308226</v>
      </c>
      <c r="N21" s="106">
        <v>3</v>
      </c>
    </row>
    <row r="22" spans="3:14" x14ac:dyDescent="0.3">
      <c r="C22" s="143"/>
      <c r="D22" s="124" t="s">
        <v>218</v>
      </c>
      <c r="E22" s="129" t="s">
        <v>25</v>
      </c>
      <c r="F22" s="134">
        <v>0.28080069076593001</v>
      </c>
      <c r="G22" s="106">
        <v>4</v>
      </c>
      <c r="J22" s="146"/>
      <c r="K22" s="124" t="s">
        <v>218</v>
      </c>
      <c r="L22" s="129" t="s">
        <v>25</v>
      </c>
      <c r="M22" s="126">
        <v>0.42888581938471743</v>
      </c>
      <c r="N22" s="106">
        <v>4</v>
      </c>
    </row>
    <row r="23" spans="3:14" x14ac:dyDescent="0.3">
      <c r="C23" s="143"/>
      <c r="D23" s="124" t="s">
        <v>219</v>
      </c>
      <c r="E23" s="129" t="s">
        <v>23</v>
      </c>
      <c r="F23" s="126">
        <v>0.28340894564292635</v>
      </c>
      <c r="G23" s="106">
        <v>5</v>
      </c>
      <c r="J23" s="146"/>
      <c r="K23" s="124" t="s">
        <v>219</v>
      </c>
      <c r="L23" s="129" t="s">
        <v>23</v>
      </c>
      <c r="M23" s="126">
        <v>0.42972838026638849</v>
      </c>
      <c r="N23" s="106">
        <v>5</v>
      </c>
    </row>
    <row r="24" spans="3:14" x14ac:dyDescent="0.3">
      <c r="C24" s="143"/>
      <c r="D24" s="124" t="s">
        <v>220</v>
      </c>
      <c r="E24" s="129" t="s">
        <v>19</v>
      </c>
      <c r="F24" s="126">
        <v>0.30943828660290507</v>
      </c>
      <c r="G24" s="106">
        <v>6</v>
      </c>
      <c r="J24" s="146"/>
      <c r="K24" s="124" t="s">
        <v>221</v>
      </c>
      <c r="L24" s="130" t="s">
        <v>222</v>
      </c>
      <c r="M24" s="126">
        <v>0.47086574027952693</v>
      </c>
      <c r="N24" s="106">
        <v>6</v>
      </c>
    </row>
    <row r="25" spans="3:14" x14ac:dyDescent="0.3">
      <c r="C25" s="143"/>
      <c r="D25" s="124" t="s">
        <v>223</v>
      </c>
      <c r="E25" s="129" t="s">
        <v>24</v>
      </c>
      <c r="F25" s="126">
        <v>0.71831390015754781</v>
      </c>
      <c r="G25" s="106">
        <v>7</v>
      </c>
      <c r="J25" s="146"/>
      <c r="K25" s="124" t="s">
        <v>223</v>
      </c>
      <c r="L25" s="129" t="s">
        <v>24</v>
      </c>
      <c r="M25" s="126">
        <v>1.4291577142011274</v>
      </c>
      <c r="N25" s="106">
        <v>7</v>
      </c>
    </row>
    <row r="26" spans="3:14" ht="15" thickBot="1" x14ac:dyDescent="0.35">
      <c r="C26" s="144"/>
      <c r="D26" s="125" t="s">
        <v>224</v>
      </c>
      <c r="E26" s="131" t="s">
        <v>22</v>
      </c>
      <c r="F26" s="132">
        <v>0.73689580770869012</v>
      </c>
      <c r="G26" s="110">
        <v>8</v>
      </c>
      <c r="J26" s="147"/>
      <c r="K26" s="125" t="s">
        <v>224</v>
      </c>
      <c r="L26" s="131" t="s">
        <v>22</v>
      </c>
      <c r="M26" s="132">
        <v>1.422990017427094</v>
      </c>
      <c r="N26" s="110">
        <v>8</v>
      </c>
    </row>
    <row r="28" spans="3:14" x14ac:dyDescent="0.3">
      <c r="F28" s="137"/>
      <c r="M28" s="137"/>
    </row>
    <row r="30" spans="3:14" ht="15" thickBot="1" x14ac:dyDescent="0.35"/>
    <row r="31" spans="3:14" x14ac:dyDescent="0.3">
      <c r="K31" s="105" t="s">
        <v>217</v>
      </c>
      <c r="L31" s="103" t="s">
        <v>20</v>
      </c>
    </row>
    <row r="32" spans="3:14" ht="15" thickBot="1" x14ac:dyDescent="0.35">
      <c r="K32" s="107" t="s">
        <v>218</v>
      </c>
      <c r="L32" s="103" t="s">
        <v>25</v>
      </c>
    </row>
    <row r="33" spans="4:12" x14ac:dyDescent="0.3">
      <c r="D33" s="105" t="s">
        <v>217</v>
      </c>
      <c r="E33" s="103" t="s">
        <v>20</v>
      </c>
      <c r="K33" s="107" t="s">
        <v>219</v>
      </c>
      <c r="L33" s="103" t="s">
        <v>23</v>
      </c>
    </row>
    <row r="34" spans="4:12" x14ac:dyDescent="0.3">
      <c r="D34" s="107" t="s">
        <v>218</v>
      </c>
      <c r="E34" s="103" t="s">
        <v>25</v>
      </c>
      <c r="K34" s="107" t="s">
        <v>220</v>
      </c>
      <c r="L34" s="103" t="s">
        <v>19</v>
      </c>
    </row>
    <row r="35" spans="4:12" x14ac:dyDescent="0.3">
      <c r="D35" s="107" t="s">
        <v>219</v>
      </c>
      <c r="E35" s="103" t="s">
        <v>23</v>
      </c>
      <c r="K35" s="107" t="s">
        <v>221</v>
      </c>
      <c r="L35" s="108" t="s">
        <v>222</v>
      </c>
    </row>
    <row r="36" spans="4:12" x14ac:dyDescent="0.3">
      <c r="D36" s="107" t="s">
        <v>220</v>
      </c>
      <c r="E36" s="103" t="s">
        <v>19</v>
      </c>
      <c r="K36" s="107" t="s">
        <v>223</v>
      </c>
      <c r="L36" s="103" t="s">
        <v>24</v>
      </c>
    </row>
    <row r="37" spans="4:12" ht="15" thickBot="1" x14ac:dyDescent="0.35">
      <c r="D37" s="107" t="s">
        <v>221</v>
      </c>
      <c r="E37" s="108" t="s">
        <v>222</v>
      </c>
      <c r="K37" s="109" t="s">
        <v>224</v>
      </c>
      <c r="L37" s="104" t="s">
        <v>22</v>
      </c>
    </row>
    <row r="38" spans="4:12" x14ac:dyDescent="0.3">
      <c r="D38" s="107" t="s">
        <v>223</v>
      </c>
      <c r="E38" s="103" t="s">
        <v>24</v>
      </c>
    </row>
    <row r="39" spans="4:12" ht="15" thickBot="1" x14ac:dyDescent="0.35">
      <c r="D39" s="109" t="s">
        <v>224</v>
      </c>
      <c r="E39" s="104" t="s">
        <v>22</v>
      </c>
    </row>
  </sheetData>
  <mergeCells count="3">
    <mergeCell ref="C4:C10"/>
    <mergeCell ref="C20:C26"/>
    <mergeCell ref="J20:J2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CF9BC-B714-425C-B3A5-0FEFB2FF739D}">
  <dimension ref="B1:Y66"/>
  <sheetViews>
    <sheetView topLeftCell="A4" zoomScale="94" zoomScaleNormal="80" workbookViewId="0">
      <selection activeCell="Q20" sqref="Q20"/>
    </sheetView>
  </sheetViews>
  <sheetFormatPr defaultRowHeight="14.4" x14ac:dyDescent="0.3"/>
  <cols>
    <col min="6" max="6" width="10.44140625" customWidth="1"/>
    <col min="7" max="7" width="9.33203125" customWidth="1"/>
    <col min="8" max="8" width="11.109375" customWidth="1"/>
    <col min="16" max="16" width="10" customWidth="1"/>
    <col min="17" max="17" width="26.88671875" customWidth="1"/>
    <col min="18" max="18" width="8.88671875" hidden="1" customWidth="1"/>
    <col min="19" max="19" width="28.5546875" customWidth="1"/>
    <col min="23" max="23" width="9.5546875" customWidth="1"/>
    <col min="24" max="24" width="10.6640625" customWidth="1"/>
  </cols>
  <sheetData>
    <row r="1" spans="4:25" x14ac:dyDescent="0.3">
      <c r="D1" t="s">
        <v>31</v>
      </c>
    </row>
    <row r="3" spans="4:25" x14ac:dyDescent="0.3">
      <c r="D3" s="24" t="s">
        <v>53</v>
      </c>
    </row>
    <row r="4" spans="4:25" ht="15" thickBot="1" x14ac:dyDescent="0.35"/>
    <row r="5" spans="4:25" x14ac:dyDescent="0.3">
      <c r="O5" s="4"/>
      <c r="P5" s="5"/>
      <c r="Q5" s="5"/>
      <c r="R5" s="5"/>
      <c r="S5" s="5"/>
      <c r="T5" s="5"/>
      <c r="U5" s="5"/>
      <c r="V5" s="5"/>
      <c r="W5" s="5"/>
      <c r="X5" s="5"/>
      <c r="Y5" s="6"/>
    </row>
    <row r="6" spans="4:25" ht="18.600000000000001" thickBot="1" x14ac:dyDescent="0.4">
      <c r="D6" s="25" t="s">
        <v>32</v>
      </c>
      <c r="O6" s="7"/>
      <c r="Y6" s="12"/>
    </row>
    <row r="7" spans="4:25" ht="18.600000000000001" thickBot="1" x14ac:dyDescent="0.4">
      <c r="O7" s="7"/>
      <c r="P7" s="99" t="s">
        <v>55</v>
      </c>
      <c r="Q7" s="98" t="s">
        <v>206</v>
      </c>
      <c r="R7" s="86"/>
      <c r="S7" s="87" t="s">
        <v>207</v>
      </c>
      <c r="T7" s="28"/>
      <c r="U7" s="28"/>
      <c r="V7" s="28"/>
      <c r="W7" s="28"/>
      <c r="X7" s="28" t="s">
        <v>33</v>
      </c>
      <c r="Y7" s="12"/>
    </row>
    <row r="8" spans="4:25" ht="15.6" x14ac:dyDescent="0.3">
      <c r="D8" s="26" t="s">
        <v>34</v>
      </c>
      <c r="O8" s="7"/>
      <c r="P8" s="83" t="s">
        <v>35</v>
      </c>
      <c r="Q8" s="88" t="s">
        <v>208</v>
      </c>
      <c r="R8" s="89"/>
      <c r="S8" s="90" t="s">
        <v>212</v>
      </c>
      <c r="V8" t="s">
        <v>201</v>
      </c>
      <c r="X8" s="30" t="s">
        <v>204</v>
      </c>
      <c r="Y8" s="12"/>
    </row>
    <row r="9" spans="4:25" ht="15.6" x14ac:dyDescent="0.3">
      <c r="D9" s="26" t="s">
        <v>36</v>
      </c>
      <c r="O9" s="7"/>
      <c r="P9" s="84" t="s">
        <v>37</v>
      </c>
      <c r="Q9" s="91" t="s">
        <v>208</v>
      </c>
      <c r="R9" s="92"/>
      <c r="S9" s="93">
        <v>0.22616</v>
      </c>
      <c r="V9" s="29" t="s">
        <v>203</v>
      </c>
      <c r="X9" s="29" t="s">
        <v>203</v>
      </c>
      <c r="Y9" s="12"/>
    </row>
    <row r="10" spans="4:25" ht="15.6" x14ac:dyDescent="0.3">
      <c r="D10" s="26" t="s">
        <v>38</v>
      </c>
      <c r="O10" s="7"/>
      <c r="P10" s="84" t="s">
        <v>39</v>
      </c>
      <c r="Q10" s="91" t="s">
        <v>208</v>
      </c>
      <c r="R10" s="92"/>
      <c r="S10" s="93" t="s">
        <v>212</v>
      </c>
      <c r="U10" s="29"/>
      <c r="V10" t="s">
        <v>201</v>
      </c>
      <c r="X10" s="30" t="s">
        <v>204</v>
      </c>
      <c r="Y10" s="12"/>
    </row>
    <row r="11" spans="4:25" ht="15.6" x14ac:dyDescent="0.3">
      <c r="D11" s="26" t="s">
        <v>40</v>
      </c>
      <c r="O11" s="7"/>
      <c r="P11" s="84" t="s">
        <v>4</v>
      </c>
      <c r="Q11" s="91" t="s">
        <v>209</v>
      </c>
      <c r="R11" s="92"/>
      <c r="S11" s="93" t="s">
        <v>212</v>
      </c>
      <c r="V11" s="29" t="s">
        <v>203</v>
      </c>
      <c r="X11" s="29" t="s">
        <v>203</v>
      </c>
      <c r="Y11" s="12"/>
    </row>
    <row r="12" spans="4:25" ht="15.6" x14ac:dyDescent="0.3">
      <c r="D12" s="26" t="s">
        <v>41</v>
      </c>
      <c r="O12" s="7"/>
      <c r="P12" s="84" t="s">
        <v>2</v>
      </c>
      <c r="Q12" s="91" t="s">
        <v>210</v>
      </c>
      <c r="R12" s="92"/>
      <c r="S12" s="93" t="s">
        <v>212</v>
      </c>
      <c r="U12" s="29"/>
      <c r="V12" s="29" t="s">
        <v>203</v>
      </c>
      <c r="X12" s="29" t="s">
        <v>203</v>
      </c>
      <c r="Y12" s="31"/>
    </row>
    <row r="13" spans="4:25" ht="15.6" x14ac:dyDescent="0.3">
      <c r="D13" s="26" t="s">
        <v>42</v>
      </c>
      <c r="O13" s="7"/>
      <c r="P13" s="84" t="s">
        <v>6</v>
      </c>
      <c r="Q13" s="91" t="s">
        <v>211</v>
      </c>
      <c r="R13" s="92"/>
      <c r="S13" s="93" t="s">
        <v>212</v>
      </c>
      <c r="U13" s="29"/>
      <c r="V13" s="29" t="s">
        <v>203</v>
      </c>
      <c r="X13" s="29" t="s">
        <v>203</v>
      </c>
      <c r="Y13" s="12"/>
    </row>
    <row r="14" spans="4:25" ht="15.6" x14ac:dyDescent="0.3">
      <c r="D14" s="26" t="s">
        <v>43</v>
      </c>
      <c r="O14" s="7"/>
      <c r="P14" s="84" t="s">
        <v>1</v>
      </c>
      <c r="Q14" s="91" t="s">
        <v>210</v>
      </c>
      <c r="R14" s="92"/>
      <c r="S14" s="93" t="s">
        <v>212</v>
      </c>
      <c r="V14" s="29" t="s">
        <v>203</v>
      </c>
      <c r="X14" s="29" t="s">
        <v>203</v>
      </c>
      <c r="Y14" s="31"/>
    </row>
    <row r="15" spans="4:25" ht="15.6" x14ac:dyDescent="0.3">
      <c r="D15" s="26" t="s">
        <v>205</v>
      </c>
      <c r="O15" s="7"/>
      <c r="P15" s="84" t="s">
        <v>5</v>
      </c>
      <c r="Q15" s="91" t="s">
        <v>211</v>
      </c>
      <c r="R15" s="92"/>
      <c r="S15" s="94">
        <v>-1.63367</v>
      </c>
      <c r="U15" s="29"/>
      <c r="V15" t="s">
        <v>202</v>
      </c>
      <c r="X15" s="30" t="s">
        <v>204</v>
      </c>
      <c r="Y15" s="12"/>
    </row>
    <row r="16" spans="4:25" ht="15.6" x14ac:dyDescent="0.3">
      <c r="D16" s="26" t="s">
        <v>44</v>
      </c>
      <c r="O16" s="7"/>
      <c r="P16" s="84" t="s">
        <v>3</v>
      </c>
      <c r="Q16" s="91" t="s">
        <v>210</v>
      </c>
      <c r="R16" s="92"/>
      <c r="S16" s="93">
        <v>-0.78678999999999999</v>
      </c>
      <c r="V16" t="s">
        <v>202</v>
      </c>
      <c r="X16" s="30" t="s">
        <v>204</v>
      </c>
      <c r="Y16" s="12"/>
    </row>
    <row r="17" spans="2:25" ht="15.6" x14ac:dyDescent="0.3">
      <c r="D17" s="26" t="s">
        <v>45</v>
      </c>
      <c r="O17" s="7"/>
      <c r="P17" s="84" t="s">
        <v>46</v>
      </c>
      <c r="Q17" s="91" t="s">
        <v>210</v>
      </c>
      <c r="R17" s="92"/>
      <c r="S17" s="93" t="s">
        <v>212</v>
      </c>
      <c r="V17" s="29" t="s">
        <v>203</v>
      </c>
      <c r="X17" s="29" t="s">
        <v>203</v>
      </c>
      <c r="Y17" s="31"/>
    </row>
    <row r="18" spans="2:25" ht="16.2" thickBot="1" x14ac:dyDescent="0.35">
      <c r="D18" s="26" t="s">
        <v>47</v>
      </c>
      <c r="O18" s="7"/>
      <c r="P18" s="85" t="s">
        <v>48</v>
      </c>
      <c r="Q18" s="95" t="s">
        <v>208</v>
      </c>
      <c r="R18" s="96"/>
      <c r="S18" s="97" t="s">
        <v>212</v>
      </c>
      <c r="V18" t="s">
        <v>201</v>
      </c>
      <c r="X18" s="30" t="s">
        <v>204</v>
      </c>
      <c r="Y18" s="12"/>
    </row>
    <row r="19" spans="2:25" ht="15" thickBot="1" x14ac:dyDescent="0.35">
      <c r="O19" s="8"/>
      <c r="P19" s="27"/>
      <c r="Q19" s="27"/>
      <c r="R19" s="27"/>
      <c r="S19" s="27"/>
      <c r="T19" s="27"/>
      <c r="U19" s="27"/>
      <c r="V19" s="27"/>
      <c r="W19" s="27"/>
      <c r="X19" s="27"/>
      <c r="Y19" s="13"/>
    </row>
    <row r="21" spans="2:25" ht="15" thickBot="1" x14ac:dyDescent="0.35"/>
    <row r="22" spans="2:25" ht="15" thickBot="1" x14ac:dyDescent="0.35">
      <c r="B22" s="60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</row>
    <row r="23" spans="2:25" x14ac:dyDescent="0.3">
      <c r="B23" s="150" t="s">
        <v>104</v>
      </c>
      <c r="C23" s="151"/>
      <c r="D23" s="151"/>
      <c r="E23" s="151"/>
      <c r="F23" s="151"/>
      <c r="G23" s="151"/>
      <c r="H23" s="151"/>
      <c r="I23" s="151"/>
      <c r="J23" s="151"/>
      <c r="K23" s="151"/>
      <c r="L23" s="151"/>
      <c r="M23" s="151"/>
      <c r="N23" s="151"/>
    </row>
    <row r="24" spans="2:25" ht="15" thickBot="1" x14ac:dyDescent="0.35">
      <c r="B24" s="152" t="s">
        <v>105</v>
      </c>
      <c r="C24" s="153"/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3"/>
    </row>
    <row r="25" spans="2:25" ht="15" thickBot="1" x14ac:dyDescent="0.35">
      <c r="B25" s="62"/>
      <c r="C25" s="36" t="s">
        <v>52</v>
      </c>
      <c r="D25" s="36" t="s">
        <v>35</v>
      </c>
      <c r="E25" s="36" t="s">
        <v>2</v>
      </c>
      <c r="F25" s="36" t="s">
        <v>6</v>
      </c>
      <c r="G25" s="36" t="s">
        <v>3</v>
      </c>
      <c r="H25" s="36" t="s">
        <v>37</v>
      </c>
      <c r="I25" s="36" t="s">
        <v>39</v>
      </c>
      <c r="J25" s="36" t="s">
        <v>4</v>
      </c>
      <c r="K25" s="36" t="s">
        <v>86</v>
      </c>
      <c r="L25" s="36" t="s">
        <v>1</v>
      </c>
      <c r="M25" s="36" t="s">
        <v>5</v>
      </c>
      <c r="N25" s="63" t="s">
        <v>46</v>
      </c>
    </row>
    <row r="26" spans="2:25" x14ac:dyDescent="0.3">
      <c r="B26" s="64" t="s">
        <v>52</v>
      </c>
      <c r="C26" s="154">
        <v>1</v>
      </c>
      <c r="D26" s="75" t="s">
        <v>106</v>
      </c>
      <c r="E26" s="76" t="s">
        <v>108</v>
      </c>
      <c r="F26" s="76" t="s">
        <v>110</v>
      </c>
      <c r="G26" s="76" t="s">
        <v>111</v>
      </c>
      <c r="H26" s="75" t="s">
        <v>112</v>
      </c>
      <c r="I26" s="76" t="s">
        <v>114</v>
      </c>
      <c r="J26" s="75" t="s">
        <v>116</v>
      </c>
      <c r="K26" s="76" t="s">
        <v>117</v>
      </c>
      <c r="L26" s="76" t="s">
        <v>119</v>
      </c>
      <c r="M26" s="76" t="s">
        <v>120</v>
      </c>
      <c r="N26" s="77" t="s">
        <v>121</v>
      </c>
    </row>
    <row r="27" spans="2:25" ht="15" thickBot="1" x14ac:dyDescent="0.35">
      <c r="B27" s="66"/>
      <c r="C27" s="155"/>
      <c r="D27" s="78" t="s">
        <v>107</v>
      </c>
      <c r="E27" s="78" t="s">
        <v>109</v>
      </c>
      <c r="F27" s="78" t="s">
        <v>109</v>
      </c>
      <c r="G27" s="78" t="s">
        <v>109</v>
      </c>
      <c r="H27" s="78" t="s">
        <v>113</v>
      </c>
      <c r="I27" s="78" t="s">
        <v>115</v>
      </c>
      <c r="J27" s="78" t="s">
        <v>109</v>
      </c>
      <c r="K27" s="78" t="s">
        <v>118</v>
      </c>
      <c r="L27" s="78" t="s">
        <v>109</v>
      </c>
      <c r="M27" s="78" t="s">
        <v>109</v>
      </c>
      <c r="N27" s="79" t="s">
        <v>109</v>
      </c>
    </row>
    <row r="28" spans="2:25" x14ac:dyDescent="0.3">
      <c r="B28" s="64" t="s">
        <v>35</v>
      </c>
      <c r="C28" s="72" t="s">
        <v>106</v>
      </c>
      <c r="D28" s="156">
        <v>1</v>
      </c>
      <c r="E28" s="58" t="s">
        <v>122</v>
      </c>
      <c r="F28" s="58" t="s">
        <v>123</v>
      </c>
      <c r="G28" s="58" t="s">
        <v>124</v>
      </c>
      <c r="H28" s="58" t="s">
        <v>126</v>
      </c>
      <c r="I28" s="58" t="s">
        <v>127</v>
      </c>
      <c r="J28" s="58" t="s">
        <v>128</v>
      </c>
      <c r="K28" s="58" t="s">
        <v>129</v>
      </c>
      <c r="L28" s="58" t="s">
        <v>130</v>
      </c>
      <c r="M28" s="59" t="s">
        <v>132</v>
      </c>
      <c r="N28" s="68" t="s">
        <v>134</v>
      </c>
    </row>
    <row r="29" spans="2:25" ht="15" thickBot="1" x14ac:dyDescent="0.35">
      <c r="B29" s="66"/>
      <c r="C29" s="73" t="s">
        <v>107</v>
      </c>
      <c r="D29" s="157"/>
      <c r="E29" s="57" t="s">
        <v>109</v>
      </c>
      <c r="F29" s="57" t="s">
        <v>109</v>
      </c>
      <c r="G29" s="57" t="s">
        <v>125</v>
      </c>
      <c r="H29" s="57" t="s">
        <v>109</v>
      </c>
      <c r="I29" s="57" t="s">
        <v>109</v>
      </c>
      <c r="J29" s="57" t="s">
        <v>109</v>
      </c>
      <c r="K29" s="57" t="s">
        <v>109</v>
      </c>
      <c r="L29" s="57" t="s">
        <v>131</v>
      </c>
      <c r="M29" s="57" t="s">
        <v>133</v>
      </c>
      <c r="N29" s="67" t="s">
        <v>135</v>
      </c>
    </row>
    <row r="30" spans="2:25" x14ac:dyDescent="0.3">
      <c r="B30" s="64" t="s">
        <v>2</v>
      </c>
      <c r="C30" s="74" t="s">
        <v>108</v>
      </c>
      <c r="D30" s="72" t="s">
        <v>122</v>
      </c>
      <c r="E30" s="156">
        <v>1</v>
      </c>
      <c r="F30" s="58" t="s">
        <v>136</v>
      </c>
      <c r="G30" s="58" t="s">
        <v>137</v>
      </c>
      <c r="H30" s="58" t="s">
        <v>138</v>
      </c>
      <c r="I30" s="58" t="s">
        <v>139</v>
      </c>
      <c r="J30" s="58" t="s">
        <v>140</v>
      </c>
      <c r="K30" s="58" t="s">
        <v>142</v>
      </c>
      <c r="L30" s="58" t="s">
        <v>143</v>
      </c>
      <c r="M30" s="58" t="s">
        <v>144</v>
      </c>
      <c r="N30" s="68" t="s">
        <v>145</v>
      </c>
    </row>
    <row r="31" spans="2:25" ht="15" thickBot="1" x14ac:dyDescent="0.35">
      <c r="B31" s="66"/>
      <c r="C31" s="73" t="s">
        <v>109</v>
      </c>
      <c r="D31" s="73" t="s">
        <v>109</v>
      </c>
      <c r="E31" s="157"/>
      <c r="F31" s="57" t="s">
        <v>109</v>
      </c>
      <c r="G31" s="57" t="s">
        <v>109</v>
      </c>
      <c r="H31" s="57" t="s">
        <v>109</v>
      </c>
      <c r="I31" s="57" t="s">
        <v>109</v>
      </c>
      <c r="J31" s="57" t="s">
        <v>141</v>
      </c>
      <c r="K31" s="57" t="s">
        <v>109</v>
      </c>
      <c r="L31" s="57" t="s">
        <v>109</v>
      </c>
      <c r="M31" s="57" t="s">
        <v>109</v>
      </c>
      <c r="N31" s="67" t="s">
        <v>109</v>
      </c>
    </row>
    <row r="32" spans="2:25" x14ac:dyDescent="0.3">
      <c r="B32" s="64" t="s">
        <v>6</v>
      </c>
      <c r="C32" s="74" t="s">
        <v>110</v>
      </c>
      <c r="D32" s="72" t="s">
        <v>123</v>
      </c>
      <c r="E32" s="72" t="s">
        <v>136</v>
      </c>
      <c r="F32" s="156">
        <v>1</v>
      </c>
      <c r="G32" s="58" t="s">
        <v>146</v>
      </c>
      <c r="H32" s="58" t="s">
        <v>147</v>
      </c>
      <c r="I32" s="58" t="s">
        <v>148</v>
      </c>
      <c r="J32" s="58" t="s">
        <v>149</v>
      </c>
      <c r="K32" s="58" t="s">
        <v>151</v>
      </c>
      <c r="L32" s="58" t="s">
        <v>152</v>
      </c>
      <c r="M32" s="58" t="s">
        <v>153</v>
      </c>
      <c r="N32" s="68" t="s">
        <v>154</v>
      </c>
    </row>
    <row r="33" spans="2:14" ht="15" thickBot="1" x14ac:dyDescent="0.35">
      <c r="B33" s="66"/>
      <c r="C33" s="73" t="s">
        <v>109</v>
      </c>
      <c r="D33" s="73" t="s">
        <v>109</v>
      </c>
      <c r="E33" s="73" t="s">
        <v>109</v>
      </c>
      <c r="F33" s="157"/>
      <c r="G33" s="57" t="s">
        <v>109</v>
      </c>
      <c r="H33" s="57" t="s">
        <v>109</v>
      </c>
      <c r="I33" s="57" t="s">
        <v>109</v>
      </c>
      <c r="J33" s="57" t="s">
        <v>150</v>
      </c>
      <c r="K33" s="57" t="s">
        <v>109</v>
      </c>
      <c r="L33" s="57" t="s">
        <v>109</v>
      </c>
      <c r="M33" s="57" t="s">
        <v>109</v>
      </c>
      <c r="N33" s="67" t="s">
        <v>155</v>
      </c>
    </row>
    <row r="34" spans="2:14" x14ac:dyDescent="0.3">
      <c r="B34" s="64" t="s">
        <v>3</v>
      </c>
      <c r="C34" s="74" t="s">
        <v>111</v>
      </c>
      <c r="D34" s="72" t="s">
        <v>124</v>
      </c>
      <c r="E34" s="72" t="s">
        <v>137</v>
      </c>
      <c r="F34" s="72" t="s">
        <v>146</v>
      </c>
      <c r="G34" s="156">
        <v>1</v>
      </c>
      <c r="H34" s="80" t="s">
        <v>156</v>
      </c>
      <c r="I34" s="58" t="s">
        <v>158</v>
      </c>
      <c r="J34" s="59" t="s">
        <v>160</v>
      </c>
      <c r="K34" s="58" t="s">
        <v>162</v>
      </c>
      <c r="L34" s="58" t="s">
        <v>164</v>
      </c>
      <c r="M34" s="80" t="s">
        <v>165</v>
      </c>
      <c r="N34" s="68" t="s">
        <v>167</v>
      </c>
    </row>
    <row r="35" spans="2:14" ht="15" thickBot="1" x14ac:dyDescent="0.35">
      <c r="B35" s="66"/>
      <c r="C35" s="73" t="s">
        <v>109</v>
      </c>
      <c r="D35" s="73" t="s">
        <v>125</v>
      </c>
      <c r="E35" s="73" t="s">
        <v>109</v>
      </c>
      <c r="F35" s="73" t="s">
        <v>109</v>
      </c>
      <c r="G35" s="157"/>
      <c r="H35" s="81" t="s">
        <v>157</v>
      </c>
      <c r="I35" s="57" t="s">
        <v>159</v>
      </c>
      <c r="J35" s="57" t="s">
        <v>161</v>
      </c>
      <c r="K35" s="57" t="s">
        <v>163</v>
      </c>
      <c r="L35" s="57" t="s">
        <v>109</v>
      </c>
      <c r="M35" s="81" t="s">
        <v>166</v>
      </c>
      <c r="N35" s="67" t="s">
        <v>109</v>
      </c>
    </row>
    <row r="36" spans="2:14" x14ac:dyDescent="0.3">
      <c r="B36" s="64" t="s">
        <v>37</v>
      </c>
      <c r="C36" s="72" t="s">
        <v>112</v>
      </c>
      <c r="D36" s="72" t="s">
        <v>126</v>
      </c>
      <c r="E36" s="72" t="s">
        <v>138</v>
      </c>
      <c r="F36" s="72" t="s">
        <v>147</v>
      </c>
      <c r="G36" s="72" t="s">
        <v>156</v>
      </c>
      <c r="H36" s="156">
        <v>1</v>
      </c>
      <c r="I36" s="58" t="s">
        <v>168</v>
      </c>
      <c r="J36" s="58" t="s">
        <v>169</v>
      </c>
      <c r="K36" s="58" t="s">
        <v>170</v>
      </c>
      <c r="L36" s="58" t="s">
        <v>171</v>
      </c>
      <c r="M36" s="82" t="s">
        <v>173</v>
      </c>
      <c r="N36" s="68" t="s">
        <v>175</v>
      </c>
    </row>
    <row r="37" spans="2:14" ht="15" thickBot="1" x14ac:dyDescent="0.35">
      <c r="B37" s="66"/>
      <c r="C37" s="73" t="s">
        <v>113</v>
      </c>
      <c r="D37" s="73" t="s">
        <v>109</v>
      </c>
      <c r="E37" s="73" t="s">
        <v>109</v>
      </c>
      <c r="F37" s="73" t="s">
        <v>109</v>
      </c>
      <c r="G37" s="73" t="s">
        <v>157</v>
      </c>
      <c r="H37" s="157"/>
      <c r="I37" s="57" t="s">
        <v>109</v>
      </c>
      <c r="J37" s="57" t="s">
        <v>109</v>
      </c>
      <c r="K37" s="57" t="s">
        <v>109</v>
      </c>
      <c r="L37" s="57" t="s">
        <v>172</v>
      </c>
      <c r="M37" s="81" t="s">
        <v>174</v>
      </c>
      <c r="N37" s="67" t="s">
        <v>176</v>
      </c>
    </row>
    <row r="38" spans="2:14" x14ac:dyDescent="0.3">
      <c r="B38" s="64" t="s">
        <v>39</v>
      </c>
      <c r="C38" s="74" t="s">
        <v>114</v>
      </c>
      <c r="D38" s="72" t="s">
        <v>127</v>
      </c>
      <c r="E38" s="72" t="s">
        <v>139</v>
      </c>
      <c r="F38" s="72" t="s">
        <v>148</v>
      </c>
      <c r="G38" s="72" t="s">
        <v>158</v>
      </c>
      <c r="H38" s="72" t="s">
        <v>168</v>
      </c>
      <c r="I38" s="156">
        <v>1</v>
      </c>
      <c r="J38" s="58" t="s">
        <v>177</v>
      </c>
      <c r="K38" s="58" t="s">
        <v>178</v>
      </c>
      <c r="L38" s="58" t="s">
        <v>179</v>
      </c>
      <c r="M38" s="59" t="s">
        <v>181</v>
      </c>
      <c r="N38" s="68" t="s">
        <v>183</v>
      </c>
    </row>
    <row r="39" spans="2:14" ht="15" thickBot="1" x14ac:dyDescent="0.35">
      <c r="B39" s="66"/>
      <c r="C39" s="73" t="s">
        <v>115</v>
      </c>
      <c r="D39" s="73" t="s">
        <v>109</v>
      </c>
      <c r="E39" s="73" t="s">
        <v>109</v>
      </c>
      <c r="F39" s="73" t="s">
        <v>109</v>
      </c>
      <c r="G39" s="73" t="s">
        <v>159</v>
      </c>
      <c r="H39" s="73" t="s">
        <v>109</v>
      </c>
      <c r="I39" s="157"/>
      <c r="J39" s="57" t="s">
        <v>109</v>
      </c>
      <c r="K39" s="57" t="s">
        <v>109</v>
      </c>
      <c r="L39" s="57" t="s">
        <v>180</v>
      </c>
      <c r="M39" s="57" t="s">
        <v>182</v>
      </c>
      <c r="N39" s="67" t="s">
        <v>184</v>
      </c>
    </row>
    <row r="40" spans="2:14" x14ac:dyDescent="0.3">
      <c r="B40" s="64" t="s">
        <v>4</v>
      </c>
      <c r="C40" s="72" t="s">
        <v>116</v>
      </c>
      <c r="D40" s="72" t="s">
        <v>128</v>
      </c>
      <c r="E40" s="72" t="s">
        <v>140</v>
      </c>
      <c r="F40" s="72" t="s">
        <v>149</v>
      </c>
      <c r="G40" s="74" t="s">
        <v>160</v>
      </c>
      <c r="H40" s="72" t="s">
        <v>169</v>
      </c>
      <c r="I40" s="72" t="s">
        <v>177</v>
      </c>
      <c r="J40" s="156">
        <v>1</v>
      </c>
      <c r="K40" s="58" t="s">
        <v>185</v>
      </c>
      <c r="L40" s="59" t="s">
        <v>186</v>
      </c>
      <c r="M40" s="59" t="s">
        <v>188</v>
      </c>
      <c r="N40" s="65" t="s">
        <v>189</v>
      </c>
    </row>
    <row r="41" spans="2:14" ht="15" thickBot="1" x14ac:dyDescent="0.35">
      <c r="B41" s="66"/>
      <c r="C41" s="73" t="s">
        <v>109</v>
      </c>
      <c r="D41" s="73" t="s">
        <v>109</v>
      </c>
      <c r="E41" s="73" t="s">
        <v>141</v>
      </c>
      <c r="F41" s="73" t="s">
        <v>150</v>
      </c>
      <c r="G41" s="73" t="s">
        <v>161</v>
      </c>
      <c r="H41" s="73" t="s">
        <v>109</v>
      </c>
      <c r="I41" s="73" t="s">
        <v>109</v>
      </c>
      <c r="J41" s="157"/>
      <c r="K41" s="57" t="s">
        <v>109</v>
      </c>
      <c r="L41" s="57" t="s">
        <v>187</v>
      </c>
      <c r="M41" s="57" t="s">
        <v>150</v>
      </c>
      <c r="N41" s="67" t="s">
        <v>190</v>
      </c>
    </row>
    <row r="42" spans="2:14" x14ac:dyDescent="0.3">
      <c r="B42" s="64" t="s">
        <v>86</v>
      </c>
      <c r="C42" s="74" t="s">
        <v>117</v>
      </c>
      <c r="D42" s="72" t="s">
        <v>129</v>
      </c>
      <c r="E42" s="72" t="s">
        <v>142</v>
      </c>
      <c r="F42" s="72" t="s">
        <v>151</v>
      </c>
      <c r="G42" s="72" t="s">
        <v>162</v>
      </c>
      <c r="H42" s="72" t="s">
        <v>170</v>
      </c>
      <c r="I42" s="72" t="s">
        <v>178</v>
      </c>
      <c r="J42" s="72" t="s">
        <v>185</v>
      </c>
      <c r="K42" s="156">
        <v>1</v>
      </c>
      <c r="L42" s="58" t="s">
        <v>191</v>
      </c>
      <c r="M42" s="59" t="s">
        <v>193</v>
      </c>
      <c r="N42" s="68" t="s">
        <v>195</v>
      </c>
    </row>
    <row r="43" spans="2:14" ht="15" thickBot="1" x14ac:dyDescent="0.35">
      <c r="B43" s="66"/>
      <c r="C43" s="73" t="s">
        <v>118</v>
      </c>
      <c r="D43" s="73" t="s">
        <v>109</v>
      </c>
      <c r="E43" s="73" t="s">
        <v>109</v>
      </c>
      <c r="F43" s="73" t="s">
        <v>109</v>
      </c>
      <c r="G43" s="73" t="s">
        <v>163</v>
      </c>
      <c r="H43" s="73" t="s">
        <v>109</v>
      </c>
      <c r="I43" s="73" t="s">
        <v>109</v>
      </c>
      <c r="J43" s="73" t="s">
        <v>109</v>
      </c>
      <c r="K43" s="157"/>
      <c r="L43" s="57" t="s">
        <v>192</v>
      </c>
      <c r="M43" s="57" t="s">
        <v>194</v>
      </c>
      <c r="N43" s="67" t="s">
        <v>196</v>
      </c>
    </row>
    <row r="44" spans="2:14" x14ac:dyDescent="0.3">
      <c r="B44" s="64" t="s">
        <v>1</v>
      </c>
      <c r="C44" s="74" t="s">
        <v>119</v>
      </c>
      <c r="D44" s="72" t="s">
        <v>130</v>
      </c>
      <c r="E44" s="72" t="s">
        <v>143</v>
      </c>
      <c r="F44" s="72" t="s">
        <v>152</v>
      </c>
      <c r="G44" s="72" t="s">
        <v>164</v>
      </c>
      <c r="H44" s="72" t="s">
        <v>171</v>
      </c>
      <c r="I44" s="72" t="s">
        <v>179</v>
      </c>
      <c r="J44" s="74" t="s">
        <v>186</v>
      </c>
      <c r="K44" s="72" t="s">
        <v>191</v>
      </c>
      <c r="L44" s="156">
        <v>1</v>
      </c>
      <c r="M44" s="58" t="s">
        <v>197</v>
      </c>
      <c r="N44" s="68" t="s">
        <v>198</v>
      </c>
    </row>
    <row r="45" spans="2:14" ht="15" thickBot="1" x14ac:dyDescent="0.35">
      <c r="B45" s="66"/>
      <c r="C45" s="73" t="s">
        <v>109</v>
      </c>
      <c r="D45" s="73" t="s">
        <v>131</v>
      </c>
      <c r="E45" s="73" t="s">
        <v>109</v>
      </c>
      <c r="F45" s="73" t="s">
        <v>109</v>
      </c>
      <c r="G45" s="73" t="s">
        <v>109</v>
      </c>
      <c r="H45" s="73" t="s">
        <v>172</v>
      </c>
      <c r="I45" s="73" t="s">
        <v>180</v>
      </c>
      <c r="J45" s="73" t="s">
        <v>187</v>
      </c>
      <c r="K45" s="73" t="s">
        <v>192</v>
      </c>
      <c r="L45" s="157"/>
      <c r="M45" s="57" t="s">
        <v>109</v>
      </c>
      <c r="N45" s="67" t="s">
        <v>109</v>
      </c>
    </row>
    <row r="46" spans="2:14" x14ac:dyDescent="0.3">
      <c r="B46" s="64" t="s">
        <v>5</v>
      </c>
      <c r="C46" s="74" t="s">
        <v>120</v>
      </c>
      <c r="D46" s="74" t="s">
        <v>132</v>
      </c>
      <c r="E46" s="72" t="s">
        <v>144</v>
      </c>
      <c r="F46" s="72" t="s">
        <v>153</v>
      </c>
      <c r="G46" s="72" t="s">
        <v>165</v>
      </c>
      <c r="H46" s="74" t="s">
        <v>173</v>
      </c>
      <c r="I46" s="74" t="s">
        <v>181</v>
      </c>
      <c r="J46" s="74" t="s">
        <v>188</v>
      </c>
      <c r="K46" s="74" t="s">
        <v>193</v>
      </c>
      <c r="L46" s="72" t="s">
        <v>197</v>
      </c>
      <c r="M46" s="156">
        <v>1</v>
      </c>
      <c r="N46" s="68" t="s">
        <v>199</v>
      </c>
    </row>
    <row r="47" spans="2:14" ht="15" thickBot="1" x14ac:dyDescent="0.35">
      <c r="B47" s="66"/>
      <c r="C47" s="73" t="s">
        <v>109</v>
      </c>
      <c r="D47" s="73" t="s">
        <v>133</v>
      </c>
      <c r="E47" s="73" t="s">
        <v>109</v>
      </c>
      <c r="F47" s="73" t="s">
        <v>109</v>
      </c>
      <c r="G47" s="73" t="s">
        <v>166</v>
      </c>
      <c r="H47" s="73" t="s">
        <v>174</v>
      </c>
      <c r="I47" s="73" t="s">
        <v>182</v>
      </c>
      <c r="J47" s="73" t="s">
        <v>150</v>
      </c>
      <c r="K47" s="73" t="s">
        <v>194</v>
      </c>
      <c r="L47" s="73" t="s">
        <v>109</v>
      </c>
      <c r="M47" s="157"/>
      <c r="N47" s="67" t="s">
        <v>200</v>
      </c>
    </row>
    <row r="48" spans="2:14" x14ac:dyDescent="0.3">
      <c r="B48" s="64" t="s">
        <v>46</v>
      </c>
      <c r="C48" s="74" t="s">
        <v>121</v>
      </c>
      <c r="D48" s="72" t="s">
        <v>134</v>
      </c>
      <c r="E48" s="72" t="s">
        <v>145</v>
      </c>
      <c r="F48" s="72" t="s">
        <v>154</v>
      </c>
      <c r="G48" s="72" t="s">
        <v>167</v>
      </c>
      <c r="H48" s="72" t="s">
        <v>175</v>
      </c>
      <c r="I48" s="72" t="s">
        <v>183</v>
      </c>
      <c r="J48" s="74" t="s">
        <v>189</v>
      </c>
      <c r="K48" s="72" t="s">
        <v>195</v>
      </c>
      <c r="L48" s="72" t="s">
        <v>198</v>
      </c>
      <c r="M48" s="72" t="s">
        <v>199</v>
      </c>
      <c r="N48" s="158">
        <v>1</v>
      </c>
    </row>
    <row r="49" spans="2:14" x14ac:dyDescent="0.3">
      <c r="B49" s="64"/>
      <c r="C49" s="72" t="s">
        <v>109</v>
      </c>
      <c r="D49" s="72" t="s">
        <v>135</v>
      </c>
      <c r="E49" s="72" t="s">
        <v>109</v>
      </c>
      <c r="F49" s="72" t="s">
        <v>155</v>
      </c>
      <c r="G49" s="72" t="s">
        <v>109</v>
      </c>
      <c r="H49" s="72" t="s">
        <v>176</v>
      </c>
      <c r="I49" s="72" t="s">
        <v>184</v>
      </c>
      <c r="J49" s="72" t="s">
        <v>190</v>
      </c>
      <c r="K49" s="72" t="s">
        <v>196</v>
      </c>
      <c r="L49" s="72" t="s">
        <v>109</v>
      </c>
      <c r="M49" s="72" t="s">
        <v>200</v>
      </c>
      <c r="N49" s="159"/>
    </row>
    <row r="50" spans="2:14" x14ac:dyDescent="0.3">
      <c r="B50" s="69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1"/>
    </row>
    <row r="51" spans="2:14" x14ac:dyDescent="0.3">
      <c r="B51" s="69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1"/>
    </row>
    <row r="52" spans="2:14" ht="15" thickBot="1" x14ac:dyDescent="0.35">
      <c r="B52" s="69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1"/>
    </row>
    <row r="53" spans="2:14" ht="15" customHeight="1" thickBot="1" x14ac:dyDescent="0.35">
      <c r="B53" s="148" t="s">
        <v>54</v>
      </c>
      <c r="C53" s="149"/>
      <c r="D53" s="149"/>
      <c r="E53" s="149"/>
      <c r="F53" s="149"/>
      <c r="G53" s="149"/>
      <c r="H53" s="149"/>
      <c r="I53" s="149"/>
    </row>
    <row r="54" spans="2:14" ht="15" thickBot="1" x14ac:dyDescent="0.35">
      <c r="B54" s="51" t="s">
        <v>55</v>
      </c>
      <c r="C54" s="36" t="s">
        <v>56</v>
      </c>
      <c r="D54" s="36" t="s">
        <v>57</v>
      </c>
      <c r="E54" s="36" t="s">
        <v>58</v>
      </c>
      <c r="F54" s="36" t="s">
        <v>59</v>
      </c>
      <c r="G54" s="36" t="s">
        <v>60</v>
      </c>
      <c r="H54" s="36" t="s">
        <v>61</v>
      </c>
      <c r="I54" s="52" t="s">
        <v>62</v>
      </c>
    </row>
    <row r="55" spans="2:14" ht="15" thickBot="1" x14ac:dyDescent="0.35">
      <c r="B55" s="53" t="s">
        <v>52</v>
      </c>
      <c r="C55" s="37">
        <v>116</v>
      </c>
      <c r="D55" s="37" t="s">
        <v>63</v>
      </c>
      <c r="E55" s="37" t="s">
        <v>64</v>
      </c>
      <c r="F55" s="39">
        <v>11018402</v>
      </c>
      <c r="G55" s="37" t="s">
        <v>65</v>
      </c>
      <c r="H55" s="39">
        <v>133837</v>
      </c>
      <c r="I55" s="54" t="s">
        <v>52</v>
      </c>
    </row>
    <row r="56" spans="2:14" ht="15" thickBot="1" x14ac:dyDescent="0.35">
      <c r="B56" s="53" t="s">
        <v>35</v>
      </c>
      <c r="C56" s="37">
        <v>116</v>
      </c>
      <c r="D56" s="37" t="s">
        <v>66</v>
      </c>
      <c r="E56" s="37" t="s">
        <v>67</v>
      </c>
      <c r="F56" s="39">
        <v>6065242</v>
      </c>
      <c r="G56" s="37" t="s">
        <v>68</v>
      </c>
      <c r="H56" s="39">
        <v>107692</v>
      </c>
      <c r="I56" s="54" t="s">
        <v>35</v>
      </c>
    </row>
    <row r="57" spans="2:14" ht="15" thickBot="1" x14ac:dyDescent="0.35">
      <c r="B57" s="53" t="s">
        <v>2</v>
      </c>
      <c r="C57" s="37">
        <v>116</v>
      </c>
      <c r="D57" s="39">
        <v>100414</v>
      </c>
      <c r="E57" s="37" t="s">
        <v>69</v>
      </c>
      <c r="F57" s="39">
        <v>11648050</v>
      </c>
      <c r="G57" s="37" t="s">
        <v>70</v>
      </c>
      <c r="H57" s="39">
        <v>187198</v>
      </c>
      <c r="I57" s="54" t="s">
        <v>2</v>
      </c>
    </row>
    <row r="58" spans="2:14" ht="15" thickBot="1" x14ac:dyDescent="0.35">
      <c r="B58" s="53" t="s">
        <v>6</v>
      </c>
      <c r="C58" s="37">
        <v>116</v>
      </c>
      <c r="D58" s="37" t="s">
        <v>71</v>
      </c>
      <c r="E58" s="37" t="s">
        <v>72</v>
      </c>
      <c r="F58" s="39">
        <v>9789914</v>
      </c>
      <c r="G58" s="37" t="s">
        <v>73</v>
      </c>
      <c r="H58" s="39">
        <v>109352</v>
      </c>
      <c r="I58" s="54" t="s">
        <v>6</v>
      </c>
    </row>
    <row r="59" spans="2:14" ht="15" thickBot="1" x14ac:dyDescent="0.35">
      <c r="B59" s="53" t="s">
        <v>3</v>
      </c>
      <c r="C59" s="37">
        <v>116</v>
      </c>
      <c r="D59" s="39">
        <v>116553</v>
      </c>
      <c r="E59" s="37" t="s">
        <v>74</v>
      </c>
      <c r="F59" s="39">
        <v>13520123</v>
      </c>
      <c r="G59" s="37" t="s">
        <v>75</v>
      </c>
      <c r="H59" s="39">
        <v>183438</v>
      </c>
      <c r="I59" s="54" t="s">
        <v>3</v>
      </c>
    </row>
    <row r="60" spans="2:14" ht="15" thickBot="1" x14ac:dyDescent="0.35">
      <c r="B60" s="53" t="s">
        <v>37</v>
      </c>
      <c r="C60" s="37">
        <v>116</v>
      </c>
      <c r="D60" s="37" t="s">
        <v>76</v>
      </c>
      <c r="E60" s="37" t="s">
        <v>77</v>
      </c>
      <c r="F60" s="39">
        <v>5991041</v>
      </c>
      <c r="G60" s="37" t="s">
        <v>78</v>
      </c>
      <c r="H60" s="39">
        <v>100000</v>
      </c>
      <c r="I60" s="54" t="s">
        <v>37</v>
      </c>
    </row>
    <row r="61" spans="2:14" ht="15" thickBot="1" x14ac:dyDescent="0.35">
      <c r="B61" s="53" t="s">
        <v>39</v>
      </c>
      <c r="C61" s="37">
        <v>116</v>
      </c>
      <c r="D61" s="37" t="s">
        <v>79</v>
      </c>
      <c r="E61" s="37" t="s">
        <v>80</v>
      </c>
      <c r="F61" s="39">
        <v>5354018</v>
      </c>
      <c r="G61" s="37" t="s">
        <v>81</v>
      </c>
      <c r="H61" s="37" t="s">
        <v>82</v>
      </c>
      <c r="I61" s="54" t="s">
        <v>39</v>
      </c>
    </row>
    <row r="62" spans="2:14" ht="15" thickBot="1" x14ac:dyDescent="0.35">
      <c r="B62" s="53" t="s">
        <v>4</v>
      </c>
      <c r="C62" s="37">
        <v>116</v>
      </c>
      <c r="D62" s="37" t="s">
        <v>83</v>
      </c>
      <c r="E62" s="37" t="s">
        <v>84</v>
      </c>
      <c r="F62" s="39">
        <v>5303977</v>
      </c>
      <c r="G62" s="37" t="s">
        <v>85</v>
      </c>
      <c r="H62" s="39">
        <v>129174</v>
      </c>
      <c r="I62" s="54" t="s">
        <v>4</v>
      </c>
    </row>
    <row r="63" spans="2:14" ht="15" thickBot="1" x14ac:dyDescent="0.35">
      <c r="B63" s="53" t="s">
        <v>86</v>
      </c>
      <c r="C63" s="37">
        <v>116</v>
      </c>
      <c r="D63" s="37" t="s">
        <v>87</v>
      </c>
      <c r="E63" s="37" t="s">
        <v>88</v>
      </c>
      <c r="F63" s="39">
        <v>5439673</v>
      </c>
      <c r="G63" s="37" t="s">
        <v>89</v>
      </c>
      <c r="H63" s="37" t="s">
        <v>90</v>
      </c>
      <c r="I63" s="54" t="s">
        <v>86</v>
      </c>
    </row>
    <row r="64" spans="2:14" ht="15" thickBot="1" x14ac:dyDescent="0.35">
      <c r="B64" s="53" t="s">
        <v>1</v>
      </c>
      <c r="C64" s="37">
        <v>116</v>
      </c>
      <c r="D64" s="37" t="s">
        <v>91</v>
      </c>
      <c r="E64" s="37" t="s">
        <v>92</v>
      </c>
      <c r="F64" s="37" t="s">
        <v>93</v>
      </c>
      <c r="G64" s="38" t="s">
        <v>94</v>
      </c>
      <c r="H64" s="37" t="s">
        <v>95</v>
      </c>
      <c r="I64" s="54" t="s">
        <v>1</v>
      </c>
    </row>
    <row r="65" spans="2:9" ht="15" thickBot="1" x14ac:dyDescent="0.35">
      <c r="B65" s="53" t="s">
        <v>5</v>
      </c>
      <c r="C65" s="37">
        <v>116</v>
      </c>
      <c r="D65" s="38" t="s">
        <v>96</v>
      </c>
      <c r="E65" s="37" t="s">
        <v>97</v>
      </c>
      <c r="F65" s="50">
        <v>-637023</v>
      </c>
      <c r="G65" s="38" t="s">
        <v>98</v>
      </c>
      <c r="H65" s="37" t="s">
        <v>99</v>
      </c>
      <c r="I65" s="54" t="s">
        <v>5</v>
      </c>
    </row>
    <row r="66" spans="2:9" x14ac:dyDescent="0.3">
      <c r="B66" s="55" t="s">
        <v>46</v>
      </c>
      <c r="C66" s="40">
        <v>116</v>
      </c>
      <c r="D66" s="40" t="s">
        <v>100</v>
      </c>
      <c r="E66" s="40" t="s">
        <v>101</v>
      </c>
      <c r="F66" s="3">
        <v>687064</v>
      </c>
      <c r="G66" s="41" t="s">
        <v>102</v>
      </c>
      <c r="H66" s="40" t="s">
        <v>103</v>
      </c>
      <c r="I66" s="56" t="s">
        <v>46</v>
      </c>
    </row>
  </sheetData>
  <mergeCells count="15">
    <mergeCell ref="B53:I53"/>
    <mergeCell ref="B23:N23"/>
    <mergeCell ref="B24:N24"/>
    <mergeCell ref="C26:C27"/>
    <mergeCell ref="D28:D29"/>
    <mergeCell ref="E30:E31"/>
    <mergeCell ref="L44:L45"/>
    <mergeCell ref="M46:M47"/>
    <mergeCell ref="N48:N49"/>
    <mergeCell ref="F32:F33"/>
    <mergeCell ref="G34:G35"/>
    <mergeCell ref="H36:H37"/>
    <mergeCell ref="I38:I39"/>
    <mergeCell ref="J40:J41"/>
    <mergeCell ref="K42:K4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Lasso_GreenTeam</vt:lpstr>
      <vt:lpstr>Linear_Regression_GreenTeam</vt:lpstr>
      <vt:lpstr>Recap_MAE_&amp;_SD</vt:lpstr>
      <vt:lpstr>Regression&amp;Correlation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cp:keywords/>
  <dc:description/>
  <cp:lastModifiedBy>Giannuzzi  Francesco</cp:lastModifiedBy>
  <cp:revision/>
  <dcterms:created xsi:type="dcterms:W3CDTF">2023-05-28T11:55:20Z</dcterms:created>
  <dcterms:modified xsi:type="dcterms:W3CDTF">2023-06-26T00:10:27Z</dcterms:modified>
  <cp:category/>
  <cp:contentStatus/>
</cp:coreProperties>
</file>