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2a94cce68747364/Desktop/"/>
    </mc:Choice>
  </mc:AlternateContent>
  <xr:revisionPtr revIDLastSave="2249" documentId="13_ncr:1_{A65EBB5F-2CB0-400C-A447-FB742DC004AD}" xr6:coauthVersionLast="47" xr6:coauthVersionMax="47" xr10:uidLastSave="{E69146F9-4F3A-47C1-AF76-07DE21938C89}"/>
  <bookViews>
    <workbookView xWindow="-108" yWindow="-108" windowWidth="23256" windowHeight="12456" firstSheet="1" activeTab="1" xr2:uid="{A58C5AE5-941F-4B84-8E20-FBE612A85BB8}"/>
  </bookViews>
  <sheets>
    <sheet name="Lasso_BlueTeam" sheetId="1" r:id="rId1"/>
    <sheet name="Linear_Regression_BlueTeam" sheetId="2" r:id="rId2"/>
    <sheet name="Recap_MAE_&amp;_SD" sheetId="3" r:id="rId3"/>
    <sheet name="Regression&amp;Correlation" sheetId="4" r:id="rId4"/>
    <sheet name="Final_Benchmarking" sheetId="5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38" i="2" l="1"/>
  <c r="AF135" i="2"/>
  <c r="W135" i="2"/>
  <c r="AF45" i="2"/>
  <c r="AF46" i="2"/>
  <c r="AF47" i="2"/>
  <c r="AF48" i="2"/>
  <c r="AF49" i="2"/>
  <c r="AF50" i="2"/>
  <c r="AF51" i="2"/>
  <c r="AF52" i="2"/>
  <c r="AF53" i="2"/>
  <c r="AF54" i="2"/>
  <c r="AF55" i="2"/>
  <c r="AF56" i="2"/>
  <c r="AF57" i="2"/>
  <c r="AF58" i="2"/>
  <c r="AF59" i="2"/>
  <c r="AF60" i="2"/>
  <c r="AF61" i="2"/>
  <c r="AF62" i="2"/>
  <c r="AF63" i="2"/>
  <c r="AF64" i="2"/>
  <c r="AF65" i="2"/>
  <c r="AF66" i="2"/>
  <c r="AF67" i="2"/>
  <c r="AF68" i="2"/>
  <c r="AF69" i="2"/>
  <c r="AF70" i="2"/>
  <c r="AF71" i="2"/>
  <c r="AF72" i="2"/>
  <c r="AF73" i="2"/>
  <c r="AF74" i="2"/>
  <c r="AF75" i="2"/>
  <c r="AF76" i="2"/>
  <c r="AF77" i="2"/>
  <c r="AF78" i="2"/>
  <c r="AF79" i="2"/>
  <c r="AF80" i="2"/>
  <c r="AF81" i="2"/>
  <c r="AF82" i="2"/>
  <c r="AF83" i="2"/>
  <c r="AF84" i="2"/>
  <c r="AF85" i="2"/>
  <c r="AF86" i="2"/>
  <c r="AF87" i="2"/>
  <c r="AF88" i="2"/>
  <c r="AF89" i="2"/>
  <c r="AF90" i="2"/>
  <c r="AF91" i="2"/>
  <c r="AF92" i="2"/>
  <c r="AF93" i="2"/>
  <c r="AF94" i="2"/>
  <c r="AF95" i="2"/>
  <c r="AF96" i="2"/>
  <c r="AF97" i="2"/>
  <c r="AF98" i="2"/>
  <c r="AF99" i="2"/>
  <c r="AF100" i="2"/>
  <c r="AF101" i="2"/>
  <c r="AF102" i="2"/>
  <c r="AF103" i="2"/>
  <c r="AF104" i="2"/>
  <c r="AF105" i="2"/>
  <c r="AF106" i="2"/>
  <c r="AF107" i="2"/>
  <c r="AF108" i="2"/>
  <c r="AF109" i="2"/>
  <c r="AF110" i="2"/>
  <c r="AF111" i="2"/>
  <c r="AF112" i="2"/>
  <c r="AF113" i="2"/>
  <c r="AF114" i="2"/>
  <c r="AF115" i="2"/>
  <c r="AF116" i="2"/>
  <c r="AF117" i="2"/>
  <c r="AF118" i="2"/>
  <c r="AF119" i="2"/>
  <c r="AF120" i="2"/>
  <c r="AF121" i="2"/>
  <c r="AF122" i="2"/>
  <c r="AF123" i="2"/>
  <c r="AF124" i="2"/>
  <c r="AF125" i="2"/>
  <c r="AF126" i="2"/>
  <c r="AF34" i="2"/>
  <c r="AF35" i="2"/>
  <c r="AF36" i="2"/>
  <c r="AF37" i="2"/>
  <c r="AF38" i="2"/>
  <c r="AF39" i="2"/>
  <c r="AF40" i="2"/>
  <c r="AF41" i="2"/>
  <c r="AF42" i="2"/>
  <c r="AF43" i="2"/>
  <c r="AF44" i="2"/>
  <c r="AF13" i="2"/>
  <c r="AF14" i="2"/>
  <c r="AF15" i="2"/>
  <c r="AF16" i="2"/>
  <c r="AF17" i="2"/>
  <c r="AF18" i="2"/>
  <c r="AF19" i="2"/>
  <c r="AF20" i="2"/>
  <c r="AF21" i="2"/>
  <c r="AF22" i="2"/>
  <c r="AF23" i="2"/>
  <c r="AF24" i="2"/>
  <c r="AF25" i="2"/>
  <c r="AF26" i="2"/>
  <c r="AF27" i="2"/>
  <c r="AF28" i="2"/>
  <c r="AF29" i="2"/>
  <c r="AF30" i="2"/>
  <c r="AF31" i="2"/>
  <c r="AF32" i="2"/>
  <c r="AF33" i="2"/>
  <c r="AF12" i="2"/>
  <c r="F26" i="3"/>
  <c r="BD13" i="2"/>
  <c r="BD14" i="2"/>
  <c r="BD15" i="2"/>
  <c r="BD16" i="2"/>
  <c r="BD17" i="2"/>
  <c r="BD18" i="2"/>
  <c r="BD19" i="2"/>
  <c r="BD20" i="2"/>
  <c r="BD21" i="2"/>
  <c r="BD22" i="2"/>
  <c r="BD23" i="2"/>
  <c r="BD24" i="2"/>
  <c r="BD25" i="2"/>
  <c r="BD26" i="2"/>
  <c r="BD27" i="2"/>
  <c r="BD28" i="2"/>
  <c r="BD29" i="2"/>
  <c r="BD30" i="2"/>
  <c r="BD31" i="2"/>
  <c r="BD32" i="2"/>
  <c r="BD33" i="2"/>
  <c r="BD34" i="2"/>
  <c r="BD35" i="2"/>
  <c r="BD36" i="2"/>
  <c r="BD37" i="2"/>
  <c r="BD38" i="2"/>
  <c r="BD39" i="2"/>
  <c r="BD40" i="2"/>
  <c r="BD41" i="2"/>
  <c r="BD42" i="2"/>
  <c r="BD43" i="2"/>
  <c r="BD44" i="2"/>
  <c r="BD45" i="2"/>
  <c r="BD46" i="2"/>
  <c r="BD47" i="2"/>
  <c r="BD48" i="2"/>
  <c r="BD49" i="2"/>
  <c r="BD50" i="2"/>
  <c r="BD51" i="2"/>
  <c r="BD52" i="2"/>
  <c r="BD53" i="2"/>
  <c r="BD54" i="2"/>
  <c r="BD55" i="2"/>
  <c r="BD56" i="2"/>
  <c r="BD57" i="2"/>
  <c r="BD58" i="2"/>
  <c r="BD59" i="2"/>
  <c r="BD60" i="2"/>
  <c r="BD61" i="2"/>
  <c r="BD62" i="2"/>
  <c r="BD63" i="2"/>
  <c r="BD64" i="2"/>
  <c r="BD65" i="2"/>
  <c r="BD66" i="2"/>
  <c r="BD67" i="2"/>
  <c r="BD68" i="2"/>
  <c r="BD69" i="2"/>
  <c r="BD70" i="2"/>
  <c r="BD71" i="2"/>
  <c r="BD72" i="2"/>
  <c r="BD73" i="2"/>
  <c r="BD74" i="2"/>
  <c r="BD75" i="2"/>
  <c r="BD76" i="2"/>
  <c r="BD77" i="2"/>
  <c r="BD78" i="2"/>
  <c r="BD79" i="2"/>
  <c r="BD80" i="2"/>
  <c r="BD81" i="2"/>
  <c r="BD82" i="2"/>
  <c r="BD83" i="2"/>
  <c r="BD84" i="2"/>
  <c r="BD85" i="2"/>
  <c r="BD86" i="2"/>
  <c r="BD87" i="2"/>
  <c r="BD88" i="2"/>
  <c r="BD89" i="2"/>
  <c r="BD90" i="2"/>
  <c r="BD91" i="2"/>
  <c r="BD92" i="2"/>
  <c r="BD93" i="2"/>
  <c r="BD94" i="2"/>
  <c r="BD95" i="2"/>
  <c r="BD96" i="2"/>
  <c r="BD97" i="2"/>
  <c r="BD98" i="2"/>
  <c r="BD99" i="2"/>
  <c r="BD100" i="2"/>
  <c r="BD101" i="2"/>
  <c r="BD102" i="2"/>
  <c r="BD103" i="2"/>
  <c r="BD104" i="2"/>
  <c r="BD105" i="2"/>
  <c r="BD106" i="2"/>
  <c r="BD107" i="2"/>
  <c r="BD108" i="2"/>
  <c r="BD109" i="2"/>
  <c r="BD110" i="2"/>
  <c r="BD111" i="2"/>
  <c r="BD112" i="2"/>
  <c r="BD113" i="2"/>
  <c r="BD114" i="2"/>
  <c r="BD115" i="2"/>
  <c r="BD116" i="2"/>
  <c r="BD117" i="2"/>
  <c r="BD118" i="2"/>
  <c r="BD119" i="2"/>
  <c r="BD120" i="2"/>
  <c r="BD121" i="2"/>
  <c r="BD122" i="2"/>
  <c r="BD123" i="2"/>
  <c r="BD124" i="2"/>
  <c r="BD125" i="2"/>
  <c r="BD126" i="2"/>
  <c r="BD12" i="2"/>
  <c r="BA13" i="2"/>
  <c r="BA14" i="2"/>
  <c r="BA15" i="2"/>
  <c r="BA16" i="2"/>
  <c r="BA17" i="2"/>
  <c r="BA18" i="2"/>
  <c r="BA19" i="2"/>
  <c r="BA20" i="2"/>
  <c r="BA21" i="2"/>
  <c r="BA22" i="2"/>
  <c r="BA23" i="2"/>
  <c r="BA24" i="2"/>
  <c r="BA25" i="2"/>
  <c r="BA26" i="2"/>
  <c r="BA27" i="2"/>
  <c r="BA28" i="2"/>
  <c r="BA29" i="2"/>
  <c r="BA30" i="2"/>
  <c r="BA31" i="2"/>
  <c r="BA32" i="2"/>
  <c r="BA33" i="2"/>
  <c r="BA34" i="2"/>
  <c r="BA35" i="2"/>
  <c r="BA36" i="2"/>
  <c r="BA37" i="2"/>
  <c r="BA38" i="2"/>
  <c r="BA39" i="2"/>
  <c r="BA40" i="2"/>
  <c r="BA41" i="2"/>
  <c r="BA42" i="2"/>
  <c r="BA43" i="2"/>
  <c r="BA44" i="2"/>
  <c r="BA45" i="2"/>
  <c r="BA46" i="2"/>
  <c r="BA47" i="2"/>
  <c r="BA48" i="2"/>
  <c r="BA49" i="2"/>
  <c r="BA50" i="2"/>
  <c r="BA51" i="2"/>
  <c r="BA52" i="2"/>
  <c r="BA53" i="2"/>
  <c r="BA54" i="2"/>
  <c r="BA55" i="2"/>
  <c r="BA56" i="2"/>
  <c r="BA57" i="2"/>
  <c r="BA58" i="2"/>
  <c r="BA59" i="2"/>
  <c r="BA60" i="2"/>
  <c r="BA61" i="2"/>
  <c r="BA62" i="2"/>
  <c r="BA63" i="2"/>
  <c r="BA64" i="2"/>
  <c r="BA65" i="2"/>
  <c r="BA66" i="2"/>
  <c r="BA67" i="2"/>
  <c r="BA68" i="2"/>
  <c r="BA69" i="2"/>
  <c r="BA70" i="2"/>
  <c r="BA71" i="2"/>
  <c r="BA72" i="2"/>
  <c r="BA73" i="2"/>
  <c r="BA74" i="2"/>
  <c r="BA75" i="2"/>
  <c r="BA76" i="2"/>
  <c r="BA77" i="2"/>
  <c r="BA78" i="2"/>
  <c r="BA79" i="2"/>
  <c r="BA80" i="2"/>
  <c r="BA81" i="2"/>
  <c r="BA82" i="2"/>
  <c r="BA83" i="2"/>
  <c r="BA84" i="2"/>
  <c r="BA85" i="2"/>
  <c r="BA86" i="2"/>
  <c r="BA87" i="2"/>
  <c r="BA88" i="2"/>
  <c r="BA89" i="2"/>
  <c r="BA90" i="2"/>
  <c r="BA91" i="2"/>
  <c r="BA92" i="2"/>
  <c r="BA93" i="2"/>
  <c r="BA94" i="2"/>
  <c r="BA95" i="2"/>
  <c r="BA96" i="2"/>
  <c r="BA97" i="2"/>
  <c r="BA98" i="2"/>
  <c r="BA99" i="2"/>
  <c r="BA100" i="2"/>
  <c r="BA101" i="2"/>
  <c r="BA102" i="2"/>
  <c r="BA103" i="2"/>
  <c r="BA104" i="2"/>
  <c r="BA105" i="2"/>
  <c r="BA106" i="2"/>
  <c r="BA107" i="2"/>
  <c r="BA108" i="2"/>
  <c r="BA109" i="2"/>
  <c r="BA110" i="2"/>
  <c r="BA111" i="2"/>
  <c r="BA112" i="2"/>
  <c r="BA113" i="2"/>
  <c r="BA114" i="2"/>
  <c r="BA115" i="2"/>
  <c r="BA116" i="2"/>
  <c r="BA117" i="2"/>
  <c r="BA118" i="2"/>
  <c r="BA119" i="2"/>
  <c r="BA120" i="2"/>
  <c r="BA121" i="2"/>
  <c r="BA122" i="2"/>
  <c r="BA123" i="2"/>
  <c r="BA124" i="2"/>
  <c r="BA125" i="2"/>
  <c r="BA126" i="2"/>
  <c r="BA12" i="2"/>
  <c r="AX13" i="2"/>
  <c r="AX14" i="2"/>
  <c r="AX15" i="2"/>
  <c r="AX16" i="2"/>
  <c r="AX17" i="2"/>
  <c r="AX18" i="2"/>
  <c r="AX19" i="2"/>
  <c r="AX20" i="2"/>
  <c r="AX21" i="2"/>
  <c r="AX22" i="2"/>
  <c r="AX23" i="2"/>
  <c r="AX24" i="2"/>
  <c r="AX25" i="2"/>
  <c r="AX26" i="2"/>
  <c r="AX27" i="2"/>
  <c r="AX28" i="2"/>
  <c r="AX29" i="2"/>
  <c r="AX30" i="2"/>
  <c r="AX31" i="2"/>
  <c r="AX32" i="2"/>
  <c r="AX33" i="2"/>
  <c r="AX34" i="2"/>
  <c r="AX35" i="2"/>
  <c r="AX36" i="2"/>
  <c r="AX37" i="2"/>
  <c r="AX38" i="2"/>
  <c r="AX39" i="2"/>
  <c r="AX40" i="2"/>
  <c r="AX41" i="2"/>
  <c r="AX42" i="2"/>
  <c r="AX43" i="2"/>
  <c r="AX44" i="2"/>
  <c r="AX45" i="2"/>
  <c r="AX46" i="2"/>
  <c r="AX47" i="2"/>
  <c r="AX48" i="2"/>
  <c r="AX49" i="2"/>
  <c r="AX50" i="2"/>
  <c r="AX51" i="2"/>
  <c r="AX52" i="2"/>
  <c r="AX53" i="2"/>
  <c r="AX54" i="2"/>
  <c r="AX55" i="2"/>
  <c r="AX56" i="2"/>
  <c r="AX57" i="2"/>
  <c r="AX58" i="2"/>
  <c r="AX59" i="2"/>
  <c r="AX60" i="2"/>
  <c r="AX61" i="2"/>
  <c r="AX62" i="2"/>
  <c r="AX63" i="2"/>
  <c r="AX64" i="2"/>
  <c r="AX65" i="2"/>
  <c r="AX66" i="2"/>
  <c r="AX67" i="2"/>
  <c r="AX68" i="2"/>
  <c r="AX69" i="2"/>
  <c r="AX70" i="2"/>
  <c r="AX71" i="2"/>
  <c r="AX72" i="2"/>
  <c r="AX73" i="2"/>
  <c r="AX74" i="2"/>
  <c r="AX75" i="2"/>
  <c r="AX76" i="2"/>
  <c r="AX77" i="2"/>
  <c r="AX78" i="2"/>
  <c r="AX79" i="2"/>
  <c r="AX80" i="2"/>
  <c r="AX81" i="2"/>
  <c r="AX82" i="2"/>
  <c r="AX83" i="2"/>
  <c r="AX84" i="2"/>
  <c r="AX85" i="2"/>
  <c r="AX86" i="2"/>
  <c r="AX87" i="2"/>
  <c r="AX88" i="2"/>
  <c r="AX89" i="2"/>
  <c r="AX90" i="2"/>
  <c r="AX91" i="2"/>
  <c r="AX92" i="2"/>
  <c r="AX93" i="2"/>
  <c r="AX94" i="2"/>
  <c r="AX95" i="2"/>
  <c r="AX96" i="2"/>
  <c r="AX97" i="2"/>
  <c r="AX98" i="2"/>
  <c r="AX99" i="2"/>
  <c r="AX100" i="2"/>
  <c r="AX101" i="2"/>
  <c r="AX102" i="2"/>
  <c r="AX103" i="2"/>
  <c r="AX104" i="2"/>
  <c r="AX105" i="2"/>
  <c r="AX106" i="2"/>
  <c r="AX107" i="2"/>
  <c r="AX108" i="2"/>
  <c r="AX109" i="2"/>
  <c r="AX110" i="2"/>
  <c r="AX111" i="2"/>
  <c r="AX112" i="2"/>
  <c r="AX113" i="2"/>
  <c r="AX114" i="2"/>
  <c r="AX115" i="2"/>
  <c r="AX116" i="2"/>
  <c r="AX117" i="2"/>
  <c r="AX118" i="2"/>
  <c r="AX119" i="2"/>
  <c r="AX120" i="2"/>
  <c r="AX121" i="2"/>
  <c r="AX122" i="2"/>
  <c r="AX123" i="2"/>
  <c r="AX124" i="2"/>
  <c r="AX125" i="2"/>
  <c r="AX126" i="2"/>
  <c r="AX12" i="2"/>
  <c r="AU13" i="2"/>
  <c r="AU14" i="2"/>
  <c r="AU15" i="2"/>
  <c r="AU16" i="2"/>
  <c r="AU17" i="2"/>
  <c r="AU18" i="2"/>
  <c r="AU19" i="2"/>
  <c r="AU20" i="2"/>
  <c r="AU21" i="2"/>
  <c r="AU22" i="2"/>
  <c r="AU23" i="2"/>
  <c r="AU24" i="2"/>
  <c r="AU25" i="2"/>
  <c r="AU26" i="2"/>
  <c r="AU27" i="2"/>
  <c r="AU28" i="2"/>
  <c r="AU29" i="2"/>
  <c r="AU30" i="2"/>
  <c r="AU31" i="2"/>
  <c r="AU32" i="2"/>
  <c r="AU33" i="2"/>
  <c r="AU34" i="2"/>
  <c r="AU35" i="2"/>
  <c r="AU36" i="2"/>
  <c r="AU37" i="2"/>
  <c r="AU38" i="2"/>
  <c r="AU39" i="2"/>
  <c r="AU40" i="2"/>
  <c r="AU41" i="2"/>
  <c r="AU42" i="2"/>
  <c r="AU43" i="2"/>
  <c r="AU44" i="2"/>
  <c r="AU45" i="2"/>
  <c r="AU46" i="2"/>
  <c r="AU47" i="2"/>
  <c r="AU48" i="2"/>
  <c r="AU49" i="2"/>
  <c r="AU50" i="2"/>
  <c r="AU51" i="2"/>
  <c r="AU52" i="2"/>
  <c r="AU53" i="2"/>
  <c r="AU54" i="2"/>
  <c r="AU55" i="2"/>
  <c r="AU56" i="2"/>
  <c r="AU57" i="2"/>
  <c r="AU58" i="2"/>
  <c r="AU59" i="2"/>
  <c r="AU60" i="2"/>
  <c r="AU61" i="2"/>
  <c r="AU62" i="2"/>
  <c r="AU63" i="2"/>
  <c r="AU64" i="2"/>
  <c r="AU65" i="2"/>
  <c r="AU66" i="2"/>
  <c r="AU67" i="2"/>
  <c r="AU68" i="2"/>
  <c r="AU69" i="2"/>
  <c r="AU70" i="2"/>
  <c r="AU71" i="2"/>
  <c r="AU72" i="2"/>
  <c r="AU73" i="2"/>
  <c r="AU74" i="2"/>
  <c r="AU75" i="2"/>
  <c r="AU76" i="2"/>
  <c r="AU77" i="2"/>
  <c r="AU78" i="2"/>
  <c r="AU79" i="2"/>
  <c r="AU80" i="2"/>
  <c r="AU81" i="2"/>
  <c r="AU82" i="2"/>
  <c r="AU83" i="2"/>
  <c r="AU84" i="2"/>
  <c r="AU85" i="2"/>
  <c r="AU86" i="2"/>
  <c r="AU87" i="2"/>
  <c r="AU88" i="2"/>
  <c r="AU89" i="2"/>
  <c r="AU90" i="2"/>
  <c r="AU91" i="2"/>
  <c r="AU92" i="2"/>
  <c r="AU93" i="2"/>
  <c r="AU94" i="2"/>
  <c r="AU95" i="2"/>
  <c r="AU96" i="2"/>
  <c r="AU97" i="2"/>
  <c r="AU98" i="2"/>
  <c r="AU99" i="2"/>
  <c r="AU100" i="2"/>
  <c r="AU101" i="2"/>
  <c r="AU102" i="2"/>
  <c r="AU103" i="2"/>
  <c r="AU104" i="2"/>
  <c r="AU105" i="2"/>
  <c r="AU106" i="2"/>
  <c r="AU107" i="2"/>
  <c r="AU108" i="2"/>
  <c r="AU109" i="2"/>
  <c r="AU110" i="2"/>
  <c r="AU111" i="2"/>
  <c r="AU112" i="2"/>
  <c r="AU113" i="2"/>
  <c r="AU114" i="2"/>
  <c r="AU115" i="2"/>
  <c r="AU116" i="2"/>
  <c r="AU117" i="2"/>
  <c r="AU118" i="2"/>
  <c r="AU119" i="2"/>
  <c r="AU120" i="2"/>
  <c r="AU121" i="2"/>
  <c r="AU122" i="2"/>
  <c r="AU123" i="2"/>
  <c r="AU124" i="2"/>
  <c r="AU125" i="2"/>
  <c r="AU126" i="2"/>
  <c r="AU12" i="2"/>
  <c r="AR13" i="2"/>
  <c r="AR14" i="2"/>
  <c r="AR15" i="2"/>
  <c r="AR16" i="2"/>
  <c r="AR17" i="2"/>
  <c r="AR18" i="2"/>
  <c r="AR19" i="2"/>
  <c r="AR20" i="2"/>
  <c r="AR21" i="2"/>
  <c r="AR22" i="2"/>
  <c r="AR23" i="2"/>
  <c r="AR24" i="2"/>
  <c r="AR25" i="2"/>
  <c r="AR26" i="2"/>
  <c r="AR27" i="2"/>
  <c r="AR28" i="2"/>
  <c r="AR29" i="2"/>
  <c r="AR30" i="2"/>
  <c r="AR31" i="2"/>
  <c r="AR32" i="2"/>
  <c r="AR33" i="2"/>
  <c r="AR34" i="2"/>
  <c r="AR35" i="2"/>
  <c r="AR36" i="2"/>
  <c r="AR37" i="2"/>
  <c r="AR38" i="2"/>
  <c r="AR39" i="2"/>
  <c r="AR40" i="2"/>
  <c r="AR41" i="2"/>
  <c r="AR42" i="2"/>
  <c r="AR43" i="2"/>
  <c r="AR44" i="2"/>
  <c r="AR45" i="2"/>
  <c r="AR46" i="2"/>
  <c r="AR47" i="2"/>
  <c r="AR48" i="2"/>
  <c r="AR49" i="2"/>
  <c r="AR50" i="2"/>
  <c r="AR51" i="2"/>
  <c r="AR52" i="2"/>
  <c r="AR53" i="2"/>
  <c r="AR54" i="2"/>
  <c r="AR55" i="2"/>
  <c r="AR56" i="2"/>
  <c r="AR57" i="2"/>
  <c r="AR58" i="2"/>
  <c r="AR59" i="2"/>
  <c r="AR60" i="2"/>
  <c r="AR61" i="2"/>
  <c r="AR62" i="2"/>
  <c r="AR63" i="2"/>
  <c r="AR64" i="2"/>
  <c r="AR65" i="2"/>
  <c r="AR66" i="2"/>
  <c r="AR67" i="2"/>
  <c r="AR68" i="2"/>
  <c r="AR69" i="2"/>
  <c r="AR70" i="2"/>
  <c r="AR71" i="2"/>
  <c r="AR72" i="2"/>
  <c r="AR73" i="2"/>
  <c r="AR74" i="2"/>
  <c r="AR75" i="2"/>
  <c r="AR76" i="2"/>
  <c r="AR77" i="2"/>
  <c r="AR78" i="2"/>
  <c r="AR79" i="2"/>
  <c r="AR80" i="2"/>
  <c r="AR81" i="2"/>
  <c r="AR82" i="2"/>
  <c r="AR83" i="2"/>
  <c r="AR84" i="2"/>
  <c r="AR85" i="2"/>
  <c r="AR86" i="2"/>
  <c r="AR87" i="2"/>
  <c r="AR88" i="2"/>
  <c r="AR89" i="2"/>
  <c r="AR90" i="2"/>
  <c r="AR91" i="2"/>
  <c r="AR92" i="2"/>
  <c r="AR93" i="2"/>
  <c r="AR94" i="2"/>
  <c r="AR95" i="2"/>
  <c r="AR96" i="2"/>
  <c r="AR97" i="2"/>
  <c r="AR98" i="2"/>
  <c r="AR99" i="2"/>
  <c r="AR100" i="2"/>
  <c r="AR101" i="2"/>
  <c r="AR102" i="2"/>
  <c r="AR103" i="2"/>
  <c r="AR104" i="2"/>
  <c r="AR105" i="2"/>
  <c r="AR106" i="2"/>
  <c r="AR107" i="2"/>
  <c r="AR108" i="2"/>
  <c r="AR109" i="2"/>
  <c r="AR110" i="2"/>
  <c r="AR111" i="2"/>
  <c r="AR112" i="2"/>
  <c r="AR113" i="2"/>
  <c r="AR114" i="2"/>
  <c r="AR115" i="2"/>
  <c r="AR116" i="2"/>
  <c r="AR117" i="2"/>
  <c r="AR118" i="2"/>
  <c r="AR119" i="2"/>
  <c r="AR120" i="2"/>
  <c r="AR121" i="2"/>
  <c r="AR122" i="2"/>
  <c r="AR123" i="2"/>
  <c r="AR124" i="2"/>
  <c r="AR125" i="2"/>
  <c r="AR126" i="2"/>
  <c r="AO13" i="2"/>
  <c r="AO14" i="2"/>
  <c r="AO15" i="2"/>
  <c r="AO16" i="2"/>
  <c r="AO17" i="2"/>
  <c r="AO18" i="2"/>
  <c r="AO19" i="2"/>
  <c r="AO20" i="2"/>
  <c r="AO21" i="2"/>
  <c r="AO22" i="2"/>
  <c r="AO23" i="2"/>
  <c r="AO24" i="2"/>
  <c r="AO25" i="2"/>
  <c r="AO26" i="2"/>
  <c r="AO27" i="2"/>
  <c r="AO28" i="2"/>
  <c r="AO29" i="2"/>
  <c r="AO30" i="2"/>
  <c r="AO31" i="2"/>
  <c r="AO32" i="2"/>
  <c r="AO33" i="2"/>
  <c r="AO34" i="2"/>
  <c r="AO35" i="2"/>
  <c r="AO36" i="2"/>
  <c r="AO37" i="2"/>
  <c r="AO38" i="2"/>
  <c r="AO39" i="2"/>
  <c r="AO40" i="2"/>
  <c r="AO41" i="2"/>
  <c r="AO42" i="2"/>
  <c r="AO43" i="2"/>
  <c r="AO44" i="2"/>
  <c r="AO45" i="2"/>
  <c r="AO46" i="2"/>
  <c r="AO47" i="2"/>
  <c r="AO48" i="2"/>
  <c r="AO49" i="2"/>
  <c r="AO50" i="2"/>
  <c r="AO51" i="2"/>
  <c r="AO52" i="2"/>
  <c r="AO53" i="2"/>
  <c r="AO54" i="2"/>
  <c r="AO55" i="2"/>
  <c r="AO56" i="2"/>
  <c r="AO57" i="2"/>
  <c r="AO58" i="2"/>
  <c r="AO59" i="2"/>
  <c r="AO60" i="2"/>
  <c r="AO61" i="2"/>
  <c r="AO62" i="2"/>
  <c r="AO63" i="2"/>
  <c r="AO64" i="2"/>
  <c r="AO65" i="2"/>
  <c r="AO66" i="2"/>
  <c r="AO67" i="2"/>
  <c r="AO68" i="2"/>
  <c r="AO69" i="2"/>
  <c r="AO70" i="2"/>
  <c r="AO71" i="2"/>
  <c r="AO72" i="2"/>
  <c r="AO73" i="2"/>
  <c r="AO74" i="2"/>
  <c r="AO75" i="2"/>
  <c r="AO76" i="2"/>
  <c r="AO77" i="2"/>
  <c r="AO78" i="2"/>
  <c r="AO79" i="2"/>
  <c r="AO80" i="2"/>
  <c r="AO81" i="2"/>
  <c r="AO82" i="2"/>
  <c r="AO83" i="2"/>
  <c r="AO84" i="2"/>
  <c r="AO85" i="2"/>
  <c r="AO86" i="2"/>
  <c r="AO87" i="2"/>
  <c r="AO88" i="2"/>
  <c r="AO89" i="2"/>
  <c r="AO90" i="2"/>
  <c r="AO91" i="2"/>
  <c r="AO92" i="2"/>
  <c r="AO93" i="2"/>
  <c r="AO94" i="2"/>
  <c r="AO95" i="2"/>
  <c r="AO96" i="2"/>
  <c r="AO97" i="2"/>
  <c r="AO98" i="2"/>
  <c r="AO99" i="2"/>
  <c r="AO100" i="2"/>
  <c r="AO101" i="2"/>
  <c r="AO102" i="2"/>
  <c r="AO103" i="2"/>
  <c r="AO104" i="2"/>
  <c r="AO105" i="2"/>
  <c r="AO106" i="2"/>
  <c r="AO107" i="2"/>
  <c r="AO108" i="2"/>
  <c r="AO109" i="2"/>
  <c r="AO110" i="2"/>
  <c r="AO111" i="2"/>
  <c r="AO112" i="2"/>
  <c r="AO113" i="2"/>
  <c r="AO114" i="2"/>
  <c r="AO115" i="2"/>
  <c r="AO116" i="2"/>
  <c r="AO117" i="2"/>
  <c r="AO118" i="2"/>
  <c r="AO119" i="2"/>
  <c r="AO120" i="2"/>
  <c r="AO121" i="2"/>
  <c r="AO122" i="2"/>
  <c r="AO123" i="2"/>
  <c r="AO124" i="2"/>
  <c r="AO125" i="2"/>
  <c r="AO126" i="2"/>
  <c r="AR12" i="2"/>
  <c r="AO12" i="2"/>
  <c r="AK13" i="2"/>
  <c r="AK14" i="2"/>
  <c r="AK15" i="2"/>
  <c r="AK16" i="2"/>
  <c r="AK17" i="2"/>
  <c r="AK18" i="2"/>
  <c r="AK19" i="2"/>
  <c r="AK20" i="2"/>
  <c r="AK21" i="2"/>
  <c r="AK22" i="2"/>
  <c r="AK23" i="2"/>
  <c r="AK24" i="2"/>
  <c r="AK25" i="2"/>
  <c r="AK26" i="2"/>
  <c r="AK27" i="2"/>
  <c r="AK28" i="2"/>
  <c r="AK29" i="2"/>
  <c r="AK30" i="2"/>
  <c r="AK31" i="2"/>
  <c r="AK32" i="2"/>
  <c r="AK33" i="2"/>
  <c r="AK34" i="2"/>
  <c r="AK35" i="2"/>
  <c r="AK36" i="2"/>
  <c r="AK37" i="2"/>
  <c r="AK38" i="2"/>
  <c r="AK39" i="2"/>
  <c r="AK40" i="2"/>
  <c r="AK41" i="2"/>
  <c r="AK42" i="2"/>
  <c r="AK43" i="2"/>
  <c r="AK44" i="2"/>
  <c r="AK45" i="2"/>
  <c r="AK46" i="2"/>
  <c r="AK47" i="2"/>
  <c r="AK48" i="2"/>
  <c r="AK49" i="2"/>
  <c r="AK50" i="2"/>
  <c r="AK51" i="2"/>
  <c r="AK52" i="2"/>
  <c r="AK53" i="2"/>
  <c r="AK54" i="2"/>
  <c r="AK55" i="2"/>
  <c r="AK56" i="2"/>
  <c r="AK57" i="2"/>
  <c r="AK58" i="2"/>
  <c r="AK59" i="2"/>
  <c r="AK60" i="2"/>
  <c r="AK61" i="2"/>
  <c r="AK62" i="2"/>
  <c r="AK63" i="2"/>
  <c r="AK64" i="2"/>
  <c r="AK65" i="2"/>
  <c r="AK66" i="2"/>
  <c r="AK67" i="2"/>
  <c r="AK68" i="2"/>
  <c r="AK69" i="2"/>
  <c r="AK70" i="2"/>
  <c r="AK71" i="2"/>
  <c r="AK72" i="2"/>
  <c r="AK73" i="2"/>
  <c r="AK74" i="2"/>
  <c r="AK75" i="2"/>
  <c r="AK76" i="2"/>
  <c r="AK77" i="2"/>
  <c r="AK78" i="2"/>
  <c r="AK79" i="2"/>
  <c r="AK80" i="2"/>
  <c r="AK81" i="2"/>
  <c r="AK82" i="2"/>
  <c r="AK83" i="2"/>
  <c r="AK84" i="2"/>
  <c r="AK85" i="2"/>
  <c r="AK86" i="2"/>
  <c r="AK87" i="2"/>
  <c r="AK88" i="2"/>
  <c r="AK89" i="2"/>
  <c r="AK90" i="2"/>
  <c r="AK91" i="2"/>
  <c r="AK92" i="2"/>
  <c r="AK93" i="2"/>
  <c r="AK94" i="2"/>
  <c r="AK95" i="2"/>
  <c r="AK96" i="2"/>
  <c r="AK97" i="2"/>
  <c r="AK98" i="2"/>
  <c r="AK99" i="2"/>
  <c r="AK100" i="2"/>
  <c r="AK101" i="2"/>
  <c r="AK102" i="2"/>
  <c r="AK103" i="2"/>
  <c r="AK104" i="2"/>
  <c r="AK105" i="2"/>
  <c r="AK106" i="2"/>
  <c r="AK107" i="2"/>
  <c r="AK108" i="2"/>
  <c r="AK109" i="2"/>
  <c r="AK110" i="2"/>
  <c r="AK111" i="2"/>
  <c r="AK112" i="2"/>
  <c r="AK113" i="2"/>
  <c r="AK114" i="2"/>
  <c r="AK115" i="2"/>
  <c r="AK116" i="2"/>
  <c r="AK117" i="2"/>
  <c r="AK118" i="2"/>
  <c r="AK119" i="2"/>
  <c r="AK120" i="2"/>
  <c r="AK121" i="2"/>
  <c r="AK122" i="2"/>
  <c r="AK123" i="2"/>
  <c r="AK124" i="2"/>
  <c r="AK125" i="2"/>
  <c r="AK126" i="2"/>
  <c r="AK12" i="2"/>
  <c r="AF134" i="2" l="1"/>
  <c r="AR128" i="2"/>
  <c r="AR129" i="2" a="1"/>
  <c r="AR129" i="2" s="1"/>
  <c r="BD129" i="2" a="1"/>
  <c r="BD129" i="2" s="1"/>
  <c r="BD128" i="2"/>
  <c r="BA129" i="2" a="1"/>
  <c r="BA129" i="2" s="1"/>
  <c r="BA128" i="2"/>
  <c r="AX129" i="2" a="1"/>
  <c r="AX129" i="2" s="1"/>
  <c r="AX128" i="2"/>
  <c r="AU129" i="2" a="1"/>
  <c r="AU129" i="2" s="1"/>
  <c r="AU128" i="2"/>
  <c r="AO129" i="2" a="1"/>
  <c r="AO129" i="2" s="1"/>
  <c r="AO128" i="2"/>
  <c r="AK129" i="2" a="1"/>
  <c r="AK129" i="2" s="1"/>
  <c r="AK128" i="2"/>
  <c r="AE129" i="2" a="1"/>
  <c r="AE129" i="2" s="1"/>
  <c r="AE128" i="2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<sst xmlns="http://schemas.openxmlformats.org/spreadsheetml/2006/main" count="729" uniqueCount="249">
  <si>
    <t>Code</t>
  </si>
  <si>
    <t>CVn</t>
  </si>
  <si>
    <t>CPI</t>
  </si>
  <si>
    <t>RFI</t>
  </si>
  <si>
    <t>ACn</t>
  </si>
  <si>
    <t>SVn</t>
  </si>
  <si>
    <t>SPI</t>
  </si>
  <si>
    <t>code</t>
  </si>
  <si>
    <t>EVM_1</t>
  </si>
  <si>
    <t>EVM_2</t>
  </si>
  <si>
    <t>EVM_3</t>
  </si>
  <si>
    <t>EVM_4</t>
  </si>
  <si>
    <t>EVM_5</t>
  </si>
  <si>
    <t>EVM_6</t>
  </si>
  <si>
    <t>EVM_7</t>
  </si>
  <si>
    <t>Observation</t>
  </si>
  <si>
    <t>CACn Reale</t>
  </si>
  <si>
    <t>CEACn regression</t>
  </si>
  <si>
    <t>Residuo</t>
  </si>
  <si>
    <t>CEACn=BACn</t>
  </si>
  <si>
    <t>CEACn=BACn-CVn</t>
  </si>
  <si>
    <t>CEACn=BCAn/CPI</t>
  </si>
  <si>
    <t>CEACn=BACn/(CPI*SPI)</t>
  </si>
  <si>
    <t>CEACn=BACn/ ( .8 CPI + .2 SPI)</t>
  </si>
  <si>
    <t>CEACn=BACn/(CPI*SPIt)</t>
  </si>
  <si>
    <t>CEACn=BACn/ ( .8 CPI + .2 SPIt)</t>
  </si>
  <si>
    <t>SD</t>
  </si>
  <si>
    <t>Predictive model</t>
  </si>
  <si>
    <t>StD</t>
  </si>
  <si>
    <t>INDEX-BASED METHODS</t>
  </si>
  <si>
    <t>REGRESSION-BASED METHOD</t>
  </si>
  <si>
    <t>CACn = f (TPn, WS, WP, ACn, CPI, SPI, CVn, SVn, RFI, RVn, BACn=1, ESn)</t>
  </si>
  <si>
    <t>IPOTESI</t>
  </si>
  <si>
    <t>Verifica ipotesi</t>
  </si>
  <si>
    <r>
      <t>1.</t>
    </r>
    <r>
      <rPr>
        <sz val="7"/>
        <color theme="1"/>
        <rFont val="Times New Roman"/>
        <family val="1"/>
      </rPr>
      <t xml:space="preserve">     </t>
    </r>
    <r>
      <rPr>
        <sz val="12"/>
        <color theme="1"/>
        <rFont val="Times New Roman"/>
        <family val="1"/>
      </rPr>
      <t>Regressore TPn -&gt; No correlazione</t>
    </r>
  </si>
  <si>
    <t>TPn</t>
  </si>
  <si>
    <r>
      <t>2.</t>
    </r>
    <r>
      <rPr>
        <sz val="7"/>
        <color theme="1"/>
        <rFont val="Times New Roman"/>
        <family val="1"/>
      </rPr>
      <t xml:space="preserve">     </t>
    </r>
    <r>
      <rPr>
        <sz val="12"/>
        <color theme="1"/>
        <rFont val="Times New Roman"/>
        <family val="1"/>
      </rPr>
      <t>Regressore WS-&gt; No correlazione</t>
    </r>
  </si>
  <si>
    <t>WS</t>
  </si>
  <si>
    <r>
      <t>3.</t>
    </r>
    <r>
      <rPr>
        <sz val="7"/>
        <color theme="1"/>
        <rFont val="Times New Roman"/>
        <family val="1"/>
      </rPr>
      <t xml:space="preserve">     </t>
    </r>
    <r>
      <rPr>
        <sz val="12"/>
        <color theme="1"/>
        <rFont val="Times New Roman"/>
        <family val="1"/>
      </rPr>
      <t>Regressore WP -&gt; No correlazione</t>
    </r>
  </si>
  <si>
    <t>WP</t>
  </si>
  <si>
    <r>
      <t>4.</t>
    </r>
    <r>
      <rPr>
        <sz val="7"/>
        <color theme="1"/>
        <rFont val="Times New Roman"/>
        <family val="1"/>
      </rPr>
      <t xml:space="preserve">     </t>
    </r>
    <r>
      <rPr>
        <sz val="12"/>
        <color theme="1"/>
        <rFont val="Times New Roman"/>
        <family val="1"/>
      </rPr>
      <t>Regressore ACn -&gt; Positivamente correlato alla variabile dipendente</t>
    </r>
  </si>
  <si>
    <r>
      <t>5.</t>
    </r>
    <r>
      <rPr>
        <sz val="7"/>
        <color theme="1"/>
        <rFont val="Times New Roman"/>
        <family val="1"/>
      </rPr>
      <t xml:space="preserve">     </t>
    </r>
    <r>
      <rPr>
        <sz val="12"/>
        <color theme="1"/>
        <rFont val="Times New Roman"/>
        <family val="1"/>
      </rPr>
      <t>Regressore CPI -&gt; negativamente correlati alla variabile dipendente</t>
    </r>
  </si>
  <si>
    <r>
      <t>6.</t>
    </r>
    <r>
      <rPr>
        <sz val="7"/>
        <color theme="1"/>
        <rFont val="Times New Roman"/>
        <family val="1"/>
      </rPr>
      <t xml:space="preserve">     </t>
    </r>
    <r>
      <rPr>
        <sz val="12"/>
        <color theme="1"/>
        <rFont val="Times New Roman"/>
        <family val="1"/>
      </rPr>
      <t>SPI -&gt; negativamente correlati alla variabile dipendente</t>
    </r>
  </si>
  <si>
    <r>
      <t>7.</t>
    </r>
    <r>
      <rPr>
        <sz val="7"/>
        <color theme="1"/>
        <rFont val="Times New Roman"/>
        <family val="1"/>
      </rPr>
      <t xml:space="preserve">     </t>
    </r>
    <r>
      <rPr>
        <sz val="12"/>
        <color theme="1"/>
        <rFont val="Times New Roman"/>
        <family val="1"/>
      </rPr>
      <t>CVn -&gt; negativamente correlati alla variabile dipendente</t>
    </r>
  </si>
  <si>
    <r>
      <t>9.</t>
    </r>
    <r>
      <rPr>
        <sz val="7"/>
        <color theme="1"/>
        <rFont val="Times New Roman"/>
        <family val="1"/>
      </rPr>
      <t xml:space="preserve">     </t>
    </r>
    <r>
      <rPr>
        <sz val="12"/>
        <color theme="1"/>
        <rFont val="Times New Roman"/>
        <family val="1"/>
      </rPr>
      <t>RFI -&gt; negativamente correlati alla variabile dipendente</t>
    </r>
  </si>
  <si>
    <r>
      <t>10.</t>
    </r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Times New Roman"/>
        <family val="1"/>
      </rPr>
      <t>RVn -&gt; negativamente correlati alla variabile dipendente</t>
    </r>
  </si>
  <si>
    <t>RVn</t>
  </si>
  <si>
    <r>
      <t>11.</t>
    </r>
    <r>
      <rPr>
        <sz val="11"/>
        <color theme="1"/>
        <rFont val="Calibri"/>
        <family val="2"/>
        <scheme val="minor"/>
      </rPr>
      <t>  ESn-&gt; No correlazione</t>
    </r>
  </si>
  <si>
    <t>Esn</t>
  </si>
  <si>
    <t>MAE</t>
  </si>
  <si>
    <r>
      <t>8.</t>
    </r>
    <r>
      <rPr>
        <sz val="7"/>
        <color theme="1"/>
        <rFont val="Times New Roman"/>
        <family val="1"/>
      </rPr>
      <t xml:space="preserve">     </t>
    </r>
    <r>
      <rPr>
        <sz val="12"/>
        <color theme="1"/>
        <rFont val="Times New Roman"/>
        <family val="1"/>
      </rPr>
      <t>SVn -&gt; negativamente correlati alla variabile dipendente</t>
    </r>
  </si>
  <si>
    <t>MODELLO INIZIALE</t>
  </si>
  <si>
    <t>CACn= f(SPI, ACn, CVn, RVn)</t>
  </si>
  <si>
    <t>MODELLO FINALE</t>
  </si>
  <si>
    <t>Rimosso: CVn</t>
  </si>
  <si>
    <t>CACn=1.711595589-0.801756464SPI+0.155715059ACn-1.181647468RVn</t>
  </si>
  <si>
    <t>Simple Statistics</t>
  </si>
  <si>
    <t>Variable</t>
  </si>
  <si>
    <t>N</t>
  </si>
  <si>
    <t>Mean</t>
  </si>
  <si>
    <t>Std Dev</t>
  </si>
  <si>
    <t>Sum</t>
  </si>
  <si>
    <t>Minimum</t>
  </si>
  <si>
    <t>Maximum</t>
  </si>
  <si>
    <t>Label</t>
  </si>
  <si>
    <t>CACn</t>
  </si>
  <si>
    <t>0.17617</t>
  </si>
  <si>
    <t>0.90509</t>
  </si>
  <si>
    <t>0.53222</t>
  </si>
  <si>
    <t>0.29704</t>
  </si>
  <si>
    <t>0.03030</t>
  </si>
  <si>
    <t>0.90498</t>
  </si>
  <si>
    <t>0.19923</t>
  </si>
  <si>
    <t>0.37495</t>
  </si>
  <si>
    <t>0.89817</t>
  </si>
  <si>
    <t>0.13315</t>
  </si>
  <si>
    <t>0.56307</t>
  </si>
  <si>
    <t>0.15516</t>
  </si>
  <si>
    <t>0.52866</t>
  </si>
  <si>
    <t>0.53233</t>
  </si>
  <si>
    <t>0.33083</t>
  </si>
  <si>
    <t>0.01667</t>
  </si>
  <si>
    <t>0.48236</t>
  </si>
  <si>
    <t>0.31197</t>
  </si>
  <si>
    <t>0.01686</t>
  </si>
  <si>
    <t>0.98412</t>
  </si>
  <si>
    <t>0.50630</t>
  </si>
  <si>
    <t>0.30825</t>
  </si>
  <si>
    <t>0.02871</t>
  </si>
  <si>
    <t>ESn</t>
  </si>
  <si>
    <t>0.48327</t>
  </si>
  <si>
    <t>0.27625</t>
  </si>
  <si>
    <t>0.03295</t>
  </si>
  <si>
    <t>0.97782</t>
  </si>
  <si>
    <t>-0.02394</t>
  </si>
  <si>
    <t>0.09779</t>
  </si>
  <si>
    <t>-0.35182</t>
  </si>
  <si>
    <t>0.12189</t>
  </si>
  <si>
    <t>-0.04996</t>
  </si>
  <si>
    <t>0.07163</t>
  </si>
  <si>
    <t>-0.27103</t>
  </si>
  <si>
    <t>0.02380</t>
  </si>
  <si>
    <t>0.02603</t>
  </si>
  <si>
    <t>0.07653</t>
  </si>
  <si>
    <t>-0.30214</t>
  </si>
  <si>
    <t>0.14376</t>
  </si>
  <si>
    <t>Pearson Correlation Coefficients, N = 115</t>
  </si>
  <si>
    <t>Prob &gt; |r| under H0: Rho=0</t>
  </si>
  <si>
    <t>0.01033</t>
  </si>
  <si>
    <t>0.9128</t>
  </si>
  <si>
    <t>-0.61560</t>
  </si>
  <si>
    <t>&lt;.0001</t>
  </si>
  <si>
    <t>-0.62115</t>
  </si>
  <si>
    <t>-0.30398</t>
  </si>
  <si>
    <t>0.0010</t>
  </si>
  <si>
    <t>0.00072</t>
  </si>
  <si>
    <t>0.9939</t>
  </si>
  <si>
    <t>-0.11336</t>
  </si>
  <si>
    <t>0.2277</t>
  </si>
  <si>
    <t>0.12721</t>
  </si>
  <si>
    <t>0.1755</t>
  </si>
  <si>
    <t>-0.10707</t>
  </si>
  <si>
    <t>0.2547</t>
  </si>
  <si>
    <t>-0.76268</t>
  </si>
  <si>
    <t>-0.49707</t>
  </si>
  <si>
    <t>-0.50925</t>
  </si>
  <si>
    <t>0.51073</t>
  </si>
  <si>
    <t>0.14088</t>
  </si>
  <si>
    <t>0.1332</t>
  </si>
  <si>
    <t>0.59914</t>
  </si>
  <si>
    <t>0.98432</t>
  </si>
  <si>
    <t>0.97678</t>
  </si>
  <si>
    <t>0.97334</t>
  </si>
  <si>
    <t>0.97544</t>
  </si>
  <si>
    <t>0.04808</t>
  </si>
  <si>
    <t>0.6099</t>
  </si>
  <si>
    <t>-0.29201</t>
  </si>
  <si>
    <t>0.0015</t>
  </si>
  <si>
    <t>0.33473</t>
  </si>
  <si>
    <t>0.0003</t>
  </si>
  <si>
    <t>0.72144</t>
  </si>
  <si>
    <t>0.76037</t>
  </si>
  <si>
    <t>0.50616</t>
  </si>
  <si>
    <t>0.61035</t>
  </si>
  <si>
    <t>0.39707</t>
  </si>
  <si>
    <t>0.62133</t>
  </si>
  <si>
    <t>0.69558</t>
  </si>
  <si>
    <t>0.32049</t>
  </si>
  <si>
    <t>0.0005</t>
  </si>
  <si>
    <t>0.58879</t>
  </si>
  <si>
    <t>0.11372</t>
  </si>
  <si>
    <t>0.2262</t>
  </si>
  <si>
    <t>0.09716</t>
  </si>
  <si>
    <t>0.3016</t>
  </si>
  <si>
    <t>0.25548</t>
  </si>
  <si>
    <t>0.0059</t>
  </si>
  <si>
    <t>0.08565</t>
  </si>
  <si>
    <t>0.3628</t>
  </si>
  <si>
    <t>0.28686</t>
  </si>
  <si>
    <t>0.0019</t>
  </si>
  <si>
    <t>0.54510</t>
  </si>
  <si>
    <t>0.66398</t>
  </si>
  <si>
    <t>0.07504</t>
  </si>
  <si>
    <t>0.4254</t>
  </si>
  <si>
    <t>0.64259</t>
  </si>
  <si>
    <t>0.62621</t>
  </si>
  <si>
    <t>0.49572</t>
  </si>
  <si>
    <t>0.60678</t>
  </si>
  <si>
    <t>0.43522</t>
  </si>
  <si>
    <t>-0.24056</t>
  </si>
  <si>
    <t>0.0096</t>
  </si>
  <si>
    <t>0.78124</t>
  </si>
  <si>
    <t>0.97687</t>
  </si>
  <si>
    <t>0.97378</t>
  </si>
  <si>
    <t>0.94997</t>
  </si>
  <si>
    <t>0.04697</t>
  </si>
  <si>
    <t>0.6182</t>
  </si>
  <si>
    <t>-0.36406</t>
  </si>
  <si>
    <t>0.40075</t>
  </si>
  <si>
    <t>0.95036</t>
  </si>
  <si>
    <t>0.98430</t>
  </si>
  <si>
    <t>0.19462</t>
  </si>
  <si>
    <t>0.0371</t>
  </si>
  <si>
    <t>-0.15646</t>
  </si>
  <si>
    <t>0.0949</t>
  </si>
  <si>
    <t>0.39511</t>
  </si>
  <si>
    <t>0.93245</t>
  </si>
  <si>
    <t>-0.12025</t>
  </si>
  <si>
    <t>0.2005</t>
  </si>
  <si>
    <t>-0.35844</t>
  </si>
  <si>
    <t>0.18183</t>
  </si>
  <si>
    <t>0.0518</t>
  </si>
  <si>
    <t>0.20097</t>
  </si>
  <si>
    <t>0.0313</t>
  </si>
  <si>
    <t>-0.10064</t>
  </si>
  <si>
    <t>0.2846</t>
  </si>
  <si>
    <t>0.35097</t>
  </si>
  <si>
    <t>0.0001</t>
  </si>
  <si>
    <t>0.63073</t>
  </si>
  <si>
    <t>0.68738</t>
  </si>
  <si>
    <t>-0.13005</t>
  </si>
  <si>
    <t>0.1660</t>
  </si>
  <si>
    <t>no corr</t>
  </si>
  <si>
    <t>neg</t>
  </si>
  <si>
    <t>pos</t>
  </si>
  <si>
    <t>Ambigua</t>
  </si>
  <si>
    <t>si</t>
  </si>
  <si>
    <t>OUTCOME overall tra datasets</t>
  </si>
  <si>
    <t>TRA CORRELAZIONI</t>
  </si>
  <si>
    <t>MOD NEG</t>
  </si>
  <si>
    <t>NO CORR</t>
  </si>
  <si>
    <t>Overall Correlazioni</t>
  </si>
  <si>
    <t>Overall Regressioni</t>
  </si>
  <si>
    <t xml:space="preserve">OUTCOME overall tra analisi statistiche </t>
  </si>
  <si>
    <t>Regressione</t>
  </si>
  <si>
    <t>TRA REGRESSIONI (fitted model)</t>
  </si>
  <si>
    <t>FULL DATASET</t>
  </si>
  <si>
    <t>CACn= 1.801334738 -0.288313285SPI-0.662342765RFI+0.230317654ACn-0.998991368SVn</t>
  </si>
  <si>
    <t>GREEN TEAM</t>
  </si>
  <si>
    <t>CACn=1.660367881-0.786789583RFI+0.226160961WS-1.633672662SVn</t>
  </si>
  <si>
    <t>BLUE TEAM</t>
  </si>
  <si>
    <t>UP TO DATASET</t>
  </si>
  <si>
    <t>FORTE NEG</t>
  </si>
  <si>
    <t>UP TO DATASET/ANALYSIS</t>
  </si>
  <si>
    <t>UP TO ANALYSIS</t>
  </si>
  <si>
    <t>Correlation</t>
  </si>
  <si>
    <t>NO correlation</t>
  </si>
  <si>
    <t>Moderate Positive</t>
  </si>
  <si>
    <t>Strong Negative</t>
  </si>
  <si>
    <t>Moderate Negative</t>
  </si>
  <si>
    <t xml:space="preserve">Correlation Importance </t>
  </si>
  <si>
    <t xml:space="preserve">Fitted Model coefficients </t>
  </si>
  <si>
    <t>No correlation</t>
  </si>
  <si>
    <t>N/A</t>
  </si>
  <si>
    <t>APPROACH</t>
  </si>
  <si>
    <t>PREDICTIVE MODEL</t>
  </si>
  <si>
    <t>RANKING</t>
  </si>
  <si>
    <t>LINEAR REGRESSION</t>
  </si>
  <si>
    <t>ORIGNIAL ESTIMATE</t>
  </si>
  <si>
    <t>REVISE ESTIMATE</t>
  </si>
  <si>
    <t>CEACn=BACn/CPI</t>
  </si>
  <si>
    <t>ALTERNATIVE PESSIMISTIC - ES INTEGRATION</t>
  </si>
  <si>
    <t>ALTERNATIVE PESSIMISTIC</t>
  </si>
  <si>
    <t>INITIAL BUDGET</t>
  </si>
  <si>
    <t>PESSIMISTIC - ES ITEGRATION</t>
  </si>
  <si>
    <t>PESSIMISTIC</t>
  </si>
  <si>
    <t>CACn=1.71159-0.80176SPI+0.15572ACn-1.18165RVn</t>
  </si>
  <si>
    <t>ov</t>
  </si>
  <si>
    <t>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</si>
</sst>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0000"/>
    <numFmt numFmtId="165" formatCode="0.0000"/>
    <numFmt numFmtId="166" formatCode="0.000000"/>
    <numFmt numFmtId="167" formatCode="#,##0.00000"/>
    <numFmt numFmtId="168" formatCode="0.00000"/>
    <numFmt numFmtId="169" formatCode="0.0%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8"/>
      <color rgb="FF111827"/>
      <name val="Ubuntu Mono"/>
      <family val="3"/>
    </font>
    <font>
      <sz val="14"/>
      <color theme="1"/>
      <name val="Calibri"/>
      <family val="2"/>
      <scheme val="minor"/>
    </font>
    <font>
      <sz val="11"/>
      <color rgb="FF111827"/>
      <name val="Ubuntu Mono"/>
      <family val="3"/>
    </font>
    <font>
      <u/>
      <sz val="11"/>
      <color theme="1"/>
      <name val="Calibri"/>
      <family val="2"/>
      <scheme val="minor"/>
    </font>
    <font>
      <u/>
      <sz val="11"/>
      <color rgb="FFFF0000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2"/>
      <color theme="1"/>
      <name val="Times New Roman"/>
      <family val="1"/>
    </font>
    <font>
      <sz val="7"/>
      <color theme="1"/>
      <name val="Times New Roman"/>
      <family val="1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rgb="FF112277"/>
      <name val="Arial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2"/>
      <color rgb="FF111827"/>
      <name val="Ubuntu Mono"/>
      <family val="3"/>
    </font>
  </fonts>
  <fills count="12">
    <fill>
      <patternFill patternType="none"/>
    </fill>
    <fill>
      <patternFill patternType="gray125"/>
    </fill>
    <fill>
      <patternFill patternType="solid">
        <fgColor theme="1" tint="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8999908444471571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DF2F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AFBFE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C1C1C1"/>
      </right>
      <top/>
      <bottom style="medium">
        <color rgb="FFC1C1C1"/>
      </bottom>
      <diagonal/>
    </border>
    <border>
      <left style="medium">
        <color rgb="FFC1C1C1"/>
      </left>
      <right style="medium">
        <color rgb="FFB0B7BB"/>
      </right>
      <top/>
      <bottom style="medium">
        <color rgb="FFB0B7BB"/>
      </bottom>
      <diagonal/>
    </border>
    <border>
      <left style="medium">
        <color rgb="FFC1C1C1"/>
      </left>
      <right style="medium">
        <color rgb="FFB0B7BB"/>
      </right>
      <top/>
      <bottom/>
      <diagonal/>
    </border>
    <border>
      <left/>
      <right style="medium">
        <color rgb="FFC1C1C1"/>
      </right>
      <top/>
      <bottom/>
      <diagonal/>
    </border>
    <border>
      <left/>
      <right style="medium">
        <color rgb="FFB0B7BB"/>
      </right>
      <top/>
      <bottom style="medium">
        <color rgb="FFB0B7BB"/>
      </bottom>
      <diagonal/>
    </border>
    <border>
      <left/>
      <right/>
      <top/>
      <bottom style="medium">
        <color rgb="FFB0B7BB"/>
      </bottom>
      <diagonal/>
    </border>
    <border>
      <left style="medium">
        <color rgb="FFC1C1C1"/>
      </left>
      <right/>
      <top style="medium">
        <color rgb="FFC1C1C1"/>
      </top>
      <bottom style="medium">
        <color rgb="FFB0B7BB"/>
      </bottom>
      <diagonal/>
    </border>
    <border>
      <left/>
      <right/>
      <top/>
      <bottom style="medium">
        <color rgb="FFC1C1C1"/>
      </bottom>
      <diagonal/>
    </border>
    <border>
      <left style="medium">
        <color rgb="FFC1C1C1"/>
      </left>
      <right/>
      <top style="medium">
        <color rgb="FFC1C1C1"/>
      </top>
      <bottom/>
      <diagonal/>
    </border>
    <border>
      <left/>
      <right/>
      <top style="medium">
        <color rgb="FFC1C1C1"/>
      </top>
      <bottom/>
      <diagonal/>
    </border>
    <border>
      <left style="medium">
        <color rgb="FFC1C1C1"/>
      </left>
      <right/>
      <top/>
      <bottom style="medium">
        <color rgb="FFB0B7BB"/>
      </bottom>
      <diagonal/>
    </border>
    <border>
      <left style="medium">
        <color rgb="FFB0B7BB"/>
      </left>
      <right style="medium">
        <color rgb="FFC1C1C1"/>
      </right>
      <top style="medium">
        <color rgb="FFB0B7BB"/>
      </top>
      <bottom/>
      <diagonal/>
    </border>
    <border>
      <left style="medium">
        <color rgb="FFB0B7BB"/>
      </left>
      <right style="medium">
        <color rgb="FFC1C1C1"/>
      </right>
      <top/>
      <bottom style="medium">
        <color rgb="FFC1C1C1"/>
      </bottom>
      <diagonal/>
    </border>
    <border>
      <left style="medium">
        <color rgb="FFC1C1C1"/>
      </left>
      <right style="medium">
        <color rgb="FFC1C1C1"/>
      </right>
      <top style="medium">
        <color rgb="FFC1C1C1"/>
      </top>
      <bottom/>
      <diagonal/>
    </border>
    <border>
      <left style="medium">
        <color rgb="FFC1C1C1"/>
      </left>
      <right style="medium">
        <color rgb="FFC1C1C1"/>
      </right>
      <top/>
      <bottom style="medium">
        <color rgb="FFC1C1C1"/>
      </bottom>
      <diagonal/>
    </border>
    <border>
      <left style="medium">
        <color rgb="FFC1C1C1"/>
      </left>
      <right/>
      <top/>
      <bottom/>
      <diagonal/>
    </border>
    <border>
      <left style="medium">
        <color rgb="FFC1C1C1"/>
      </left>
      <right style="medium">
        <color rgb="FFC1C1C1"/>
      </right>
      <top style="medium">
        <color rgb="FFC1C1C1"/>
      </top>
      <bottom style="medium">
        <color rgb="FFC1C1C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22" fillId="0" borderId="0" applyFont="0" applyFill="0" applyBorder="0" applyAlignment="0" applyProtection="0"/>
  </cellStyleXfs>
  <cellXfs count="161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9" xfId="0" applyBorder="1"/>
    <xf numFmtId="0" fontId="3" fillId="0" borderId="6" xfId="0" applyFont="1" applyBorder="1"/>
    <xf numFmtId="0" fontId="0" fillId="2" borderId="1" xfId="0" applyFill="1" applyBorder="1"/>
    <xf numFmtId="0" fontId="0" fillId="0" borderId="5" xfId="0" applyBorder="1"/>
    <xf numFmtId="0" fontId="0" fillId="0" borderId="8" xfId="0" applyBorder="1"/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5" fillId="0" borderId="2" xfId="0" applyFont="1" applyBorder="1"/>
    <xf numFmtId="0" fontId="5" fillId="0" borderId="3" xfId="0" applyFont="1" applyBorder="1"/>
    <xf numFmtId="0" fontId="0" fillId="4" borderId="10" xfId="0" applyFill="1" applyBorder="1" applyAlignment="1">
      <alignment horizontal="center" vertical="center"/>
    </xf>
    <xf numFmtId="0" fontId="0" fillId="0" borderId="9" xfId="0" applyBorder="1" applyAlignment="1">
      <alignment horizontal="left" vertical="center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0" xfId="0" applyBorder="1" applyAlignment="1">
      <alignment horizontal="left" wrapText="1"/>
    </xf>
    <xf numFmtId="0" fontId="0" fillId="0" borderId="10" xfId="0" applyBorder="1"/>
    <xf numFmtId="0" fontId="0" fillId="0" borderId="0" xfId="0" applyAlignment="1">
      <alignment horizontal="left"/>
    </xf>
    <xf numFmtId="0" fontId="8" fillId="0" borderId="0" xfId="0" applyFont="1"/>
    <xf numFmtId="0" fontId="9" fillId="0" borderId="0" xfId="0" applyFont="1" applyAlignment="1">
      <alignment horizontal="left" vertical="center" indent="3"/>
    </xf>
    <xf numFmtId="0" fontId="0" fillId="0" borderId="7" xfId="0" applyBorder="1"/>
    <xf numFmtId="0" fontId="11" fillId="0" borderId="0" xfId="0" applyFont="1"/>
    <xf numFmtId="0" fontId="6" fillId="0" borderId="0" xfId="0" applyFont="1"/>
    <xf numFmtId="0" fontId="12" fillId="0" borderId="0" xfId="0" applyFont="1"/>
    <xf numFmtId="0" fontId="13" fillId="0" borderId="5" xfId="0" applyFont="1" applyBorder="1"/>
    <xf numFmtId="165" fontId="0" fillId="0" borderId="8" xfId="0" applyNumberFormat="1" applyBorder="1"/>
    <xf numFmtId="164" fontId="0" fillId="0" borderId="3" xfId="0" applyNumberFormat="1" applyBorder="1"/>
    <xf numFmtId="164" fontId="0" fillId="0" borderId="5" xfId="0" applyNumberFormat="1" applyBorder="1"/>
    <xf numFmtId="166" fontId="0" fillId="0" borderId="0" xfId="0" applyNumberFormat="1"/>
    <xf numFmtId="166" fontId="0" fillId="0" borderId="2" xfId="0" applyNumberFormat="1" applyBorder="1"/>
    <xf numFmtId="166" fontId="0" fillId="0" borderId="3" xfId="0" applyNumberFormat="1" applyBorder="1"/>
    <xf numFmtId="166" fontId="0" fillId="0" borderId="5" xfId="0" applyNumberFormat="1" applyBorder="1"/>
    <xf numFmtId="166" fontId="0" fillId="2" borderId="7" xfId="0" applyNumberFormat="1" applyFill="1" applyBorder="1"/>
    <xf numFmtId="166" fontId="0" fillId="2" borderId="8" xfId="0" applyNumberFormat="1" applyFill="1" applyBorder="1"/>
    <xf numFmtId="0" fontId="13" fillId="0" borderId="0" xfId="0" applyFont="1"/>
    <xf numFmtId="0" fontId="0" fillId="5" borderId="0" xfId="0" applyFill="1"/>
    <xf numFmtId="0" fontId="1" fillId="6" borderId="0" xfId="0" applyFont="1" applyFill="1"/>
    <xf numFmtId="0" fontId="0" fillId="6" borderId="0" xfId="0" applyFill="1"/>
    <xf numFmtId="0" fontId="15" fillId="8" borderId="13" xfId="0" applyFont="1" applyFill="1" applyBorder="1" applyAlignment="1">
      <alignment horizontal="right" vertical="top" wrapText="1"/>
    </xf>
    <xf numFmtId="0" fontId="15" fillId="8" borderId="13" xfId="0" applyFont="1" applyFill="1" applyBorder="1" applyAlignment="1">
      <alignment horizontal="right" vertical="top"/>
    </xf>
    <xf numFmtId="3" fontId="15" fillId="8" borderId="13" xfId="0" applyNumberFormat="1" applyFont="1" applyFill="1" applyBorder="1" applyAlignment="1">
      <alignment horizontal="right" vertical="top" wrapText="1"/>
    </xf>
    <xf numFmtId="0" fontId="15" fillId="8" borderId="16" xfId="0" applyFont="1" applyFill="1" applyBorder="1" applyAlignment="1">
      <alignment horizontal="right" vertical="top" wrapText="1"/>
    </xf>
    <xf numFmtId="3" fontId="15" fillId="8" borderId="16" xfId="0" applyNumberFormat="1" applyFont="1" applyFill="1" applyBorder="1" applyAlignment="1">
      <alignment horizontal="right" vertical="top" wrapText="1"/>
    </xf>
    <xf numFmtId="0" fontId="15" fillId="8" borderId="16" xfId="0" applyFont="1" applyFill="1" applyBorder="1" applyAlignment="1">
      <alignment horizontal="right" vertical="top"/>
    </xf>
    <xf numFmtId="164" fontId="0" fillId="0" borderId="8" xfId="0" applyNumberFormat="1" applyBorder="1"/>
    <xf numFmtId="0" fontId="14" fillId="7" borderId="17" xfId="0" applyFont="1" applyFill="1" applyBorder="1" applyAlignment="1">
      <alignment horizontal="right" wrapText="1"/>
    </xf>
    <xf numFmtId="3" fontId="15" fillId="8" borderId="13" xfId="0" applyNumberFormat="1" applyFont="1" applyFill="1" applyBorder="1" applyAlignment="1">
      <alignment horizontal="right" vertical="top"/>
    </xf>
    <xf numFmtId="0" fontId="14" fillId="7" borderId="14" xfId="0" applyFont="1" applyFill="1" applyBorder="1" applyAlignment="1">
      <alignment horizontal="left" wrapText="1"/>
    </xf>
    <xf numFmtId="0" fontId="14" fillId="7" borderId="18" xfId="0" applyFont="1" applyFill="1" applyBorder="1" applyAlignment="1">
      <alignment horizontal="left" wrapText="1"/>
    </xf>
    <xf numFmtId="0" fontId="14" fillId="7" borderId="14" xfId="0" applyFont="1" applyFill="1" applyBorder="1" applyAlignment="1">
      <alignment horizontal="left" vertical="top" wrapText="1"/>
    </xf>
    <xf numFmtId="0" fontId="15" fillId="8" borderId="20" xfId="0" applyFont="1" applyFill="1" applyBorder="1" applyAlignment="1">
      <alignment horizontal="left" vertical="top" wrapText="1"/>
    </xf>
    <xf numFmtId="0" fontId="14" fillId="7" borderId="15" xfId="0" applyFont="1" applyFill="1" applyBorder="1" applyAlignment="1">
      <alignment horizontal="left" vertical="top" wrapText="1"/>
    </xf>
    <xf numFmtId="0" fontId="15" fillId="8" borderId="0" xfId="0" applyFont="1" applyFill="1" applyAlignment="1">
      <alignment horizontal="left" vertical="top" wrapText="1"/>
    </xf>
    <xf numFmtId="0" fontId="15" fillId="8" borderId="13" xfId="0" applyFont="1" applyFill="1" applyBorder="1" applyAlignment="1">
      <alignment horizontal="right" vertical="center" wrapText="1"/>
    </xf>
    <xf numFmtId="0" fontId="15" fillId="8" borderId="16" xfId="0" applyFont="1" applyFill="1" applyBorder="1" applyAlignment="1">
      <alignment horizontal="right" vertical="center" wrapText="1"/>
    </xf>
    <xf numFmtId="0" fontId="15" fillId="8" borderId="16" xfId="0" applyFont="1" applyFill="1" applyBorder="1" applyAlignment="1">
      <alignment horizontal="right" vertical="center"/>
    </xf>
    <xf numFmtId="0" fontId="0" fillId="9" borderId="22" xfId="0" applyFill="1" applyBorder="1"/>
    <xf numFmtId="0" fontId="14" fillId="7" borderId="14" xfId="0" applyFont="1" applyFill="1" applyBorder="1" applyAlignment="1">
      <alignment horizontal="center" vertical="top" wrapText="1"/>
    </xf>
    <xf numFmtId="0" fontId="14" fillId="7" borderId="18" xfId="0" applyFont="1" applyFill="1" applyBorder="1" applyAlignment="1">
      <alignment horizontal="right" wrapText="1"/>
    </xf>
    <xf numFmtId="0" fontId="14" fillId="7" borderId="15" xfId="0" applyFont="1" applyFill="1" applyBorder="1" applyAlignment="1">
      <alignment horizontal="left" vertical="center" wrapText="1"/>
    </xf>
    <xf numFmtId="0" fontId="15" fillId="8" borderId="0" xfId="0" applyFont="1" applyFill="1" applyAlignment="1">
      <alignment horizontal="right" vertical="center"/>
    </xf>
    <xf numFmtId="0" fontId="14" fillId="7" borderId="14" xfId="0" applyFont="1" applyFill="1" applyBorder="1" applyAlignment="1">
      <alignment horizontal="left" vertical="center" wrapText="1"/>
    </xf>
    <xf numFmtId="0" fontId="15" fillId="8" borderId="20" xfId="0" applyFont="1" applyFill="1" applyBorder="1" applyAlignment="1">
      <alignment horizontal="right" vertical="center" wrapText="1"/>
    </xf>
    <xf numFmtId="0" fontId="15" fillId="8" borderId="0" xfId="0" applyFont="1" applyFill="1" applyAlignment="1">
      <alignment horizontal="right" vertical="center" wrapText="1"/>
    </xf>
    <xf numFmtId="0" fontId="15" fillId="8" borderId="29" xfId="0" applyFont="1" applyFill="1" applyBorder="1" applyAlignment="1">
      <alignment horizontal="right" vertical="top" wrapText="1"/>
    </xf>
    <xf numFmtId="0" fontId="14" fillId="0" borderId="0" xfId="0" applyFont="1" applyAlignment="1">
      <alignment horizontal="left" vertical="center" wrapText="1"/>
    </xf>
    <xf numFmtId="0" fontId="15" fillId="0" borderId="0" xfId="0" applyFont="1" applyAlignment="1">
      <alignment horizontal="right" vertical="center" wrapText="1"/>
    </xf>
    <xf numFmtId="3" fontId="15" fillId="0" borderId="0" xfId="0" applyNumberFormat="1" applyFont="1" applyAlignment="1">
      <alignment horizontal="right" vertical="center" wrapText="1"/>
    </xf>
    <xf numFmtId="0" fontId="15" fillId="2" borderId="16" xfId="0" applyFont="1" applyFill="1" applyBorder="1" applyAlignment="1">
      <alignment horizontal="right" vertical="center" wrapText="1"/>
    </xf>
    <xf numFmtId="0" fontId="15" fillId="2" borderId="13" xfId="0" applyFont="1" applyFill="1" applyBorder="1" applyAlignment="1">
      <alignment horizontal="right" vertical="center" wrapText="1"/>
    </xf>
    <xf numFmtId="0" fontId="15" fillId="2" borderId="16" xfId="0" applyFont="1" applyFill="1" applyBorder="1" applyAlignment="1">
      <alignment horizontal="right" vertical="center"/>
    </xf>
    <xf numFmtId="0" fontId="15" fillId="6" borderId="16" xfId="0" applyFont="1" applyFill="1" applyBorder="1" applyAlignment="1">
      <alignment horizontal="right" vertical="center" wrapText="1"/>
    </xf>
    <xf numFmtId="0" fontId="15" fillId="6" borderId="16" xfId="0" applyFont="1" applyFill="1" applyBorder="1" applyAlignment="1">
      <alignment horizontal="right" vertical="center"/>
    </xf>
    <xf numFmtId="0" fontId="15" fillId="6" borderId="0" xfId="0" applyFont="1" applyFill="1" applyAlignment="1">
      <alignment horizontal="right" vertical="center"/>
    </xf>
    <xf numFmtId="0" fontId="15" fillId="6" borderId="13" xfId="0" applyFont="1" applyFill="1" applyBorder="1" applyAlignment="1">
      <alignment horizontal="right" vertical="center" wrapText="1"/>
    </xf>
    <xf numFmtId="0" fontId="15" fillId="6" borderId="20" xfId="0" applyFont="1" applyFill="1" applyBorder="1" applyAlignment="1">
      <alignment horizontal="right" vertical="center" wrapText="1"/>
    </xf>
    <xf numFmtId="0" fontId="17" fillId="0" borderId="0" xfId="0" applyFont="1"/>
    <xf numFmtId="0" fontId="18" fillId="0" borderId="30" xfId="0" applyFont="1" applyBorder="1"/>
    <xf numFmtId="0" fontId="18" fillId="0" borderId="31" xfId="0" applyFont="1" applyBorder="1"/>
    <xf numFmtId="0" fontId="17" fillId="0" borderId="31" xfId="0" applyFont="1" applyBorder="1"/>
    <xf numFmtId="0" fontId="18" fillId="0" borderId="32" xfId="0" applyFont="1" applyBorder="1"/>
    <xf numFmtId="0" fontId="8" fillId="0" borderId="10" xfId="0" applyFont="1" applyBorder="1"/>
    <xf numFmtId="0" fontId="19" fillId="0" borderId="0" xfId="0" applyFont="1"/>
    <xf numFmtId="0" fontId="20" fillId="0" borderId="0" xfId="0" applyFont="1"/>
    <xf numFmtId="0" fontId="0" fillId="10" borderId="33" xfId="0" applyFill="1" applyBorder="1" applyAlignment="1">
      <alignment horizontal="center" vertical="center"/>
    </xf>
    <xf numFmtId="0" fontId="16" fillId="10" borderId="33" xfId="0" applyFont="1" applyFill="1" applyBorder="1" applyAlignment="1">
      <alignment horizontal="center" vertical="center"/>
    </xf>
    <xf numFmtId="0" fontId="21" fillId="11" borderId="10" xfId="0" applyFont="1" applyFill="1" applyBorder="1"/>
    <xf numFmtId="0" fontId="20" fillId="11" borderId="34" xfId="0" applyFont="1" applyFill="1" applyBorder="1"/>
    <xf numFmtId="0" fontId="20" fillId="11" borderId="35" xfId="0" applyFont="1" applyFill="1" applyBorder="1"/>
    <xf numFmtId="0" fontId="20" fillId="11" borderId="36" xfId="0" applyFont="1" applyFill="1" applyBorder="1"/>
    <xf numFmtId="0" fontId="21" fillId="11" borderId="37" xfId="0" applyFont="1" applyFill="1" applyBorder="1"/>
    <xf numFmtId="0" fontId="21" fillId="11" borderId="38" xfId="0" applyFont="1" applyFill="1" applyBorder="1"/>
    <xf numFmtId="0" fontId="21" fillId="11" borderId="39" xfId="0" applyFont="1" applyFill="1" applyBorder="1"/>
    <xf numFmtId="0" fontId="0" fillId="0" borderId="44" xfId="0" applyBorder="1" applyAlignment="1">
      <alignment horizontal="center" vertical="center"/>
    </xf>
    <xf numFmtId="167" fontId="0" fillId="0" borderId="44" xfId="0" applyNumberForma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19" fillId="6" borderId="0" xfId="0" applyFont="1" applyFill="1"/>
    <xf numFmtId="0" fontId="20" fillId="0" borderId="10" xfId="0" applyFont="1" applyBorder="1" applyAlignment="1">
      <alignment horizontal="center" vertical="center"/>
    </xf>
    <xf numFmtId="0" fontId="23" fillId="0" borderId="32" xfId="0" applyFont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165" fontId="0" fillId="0" borderId="41" xfId="0" applyNumberFormat="1" applyBorder="1" applyAlignment="1">
      <alignment wrapText="1"/>
    </xf>
    <xf numFmtId="0" fontId="0" fillId="0" borderId="42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165" fontId="0" fillId="0" borderId="33" xfId="0" applyNumberFormat="1" applyBorder="1"/>
    <xf numFmtId="165" fontId="0" fillId="0" borderId="46" xfId="0" applyNumberFormat="1" applyBorder="1"/>
    <xf numFmtId="0" fontId="0" fillId="0" borderId="47" xfId="0" applyBorder="1" applyAlignment="1">
      <alignment horizontal="center" vertical="center" wrapText="1"/>
    </xf>
    <xf numFmtId="0" fontId="0" fillId="0" borderId="40" xfId="0" applyBorder="1" applyAlignment="1">
      <alignment horizontal="left" vertical="center"/>
    </xf>
    <xf numFmtId="0" fontId="0" fillId="3" borderId="34" xfId="0" applyFill="1" applyBorder="1" applyAlignment="1">
      <alignment horizontal="left" vertical="center"/>
    </xf>
    <xf numFmtId="0" fontId="0" fillId="0" borderId="43" xfId="0" applyBorder="1" applyAlignment="1">
      <alignment horizontal="left" vertical="center"/>
    </xf>
    <xf numFmtId="0" fontId="0" fillId="3" borderId="35" xfId="0" applyFill="1" applyBorder="1" applyAlignment="1">
      <alignment horizontal="left" vertical="center"/>
    </xf>
    <xf numFmtId="0" fontId="0" fillId="0" borderId="43" xfId="0" applyBorder="1"/>
    <xf numFmtId="0" fontId="0" fillId="3" borderId="36" xfId="0" applyFill="1" applyBorder="1" applyAlignment="1">
      <alignment horizontal="left" vertical="center"/>
    </xf>
    <xf numFmtId="0" fontId="0" fillId="0" borderId="45" xfId="0" applyBorder="1" applyAlignment="1">
      <alignment horizontal="left" vertical="center"/>
    </xf>
    <xf numFmtId="165" fontId="7" fillId="6" borderId="8" xfId="0" applyNumberFormat="1" applyFont="1" applyFill="1" applyBorder="1"/>
    <xf numFmtId="165" fontId="0" fillId="6" borderId="5" xfId="0" applyNumberFormat="1" applyFill="1" applyBorder="1"/>
    <xf numFmtId="165" fontId="0" fillId="6" borderId="3" xfId="0" applyNumberFormat="1" applyFill="1" applyBorder="1"/>
    <xf numFmtId="165" fontId="0" fillId="6" borderId="8" xfId="0" applyNumberFormat="1" applyFill="1" applyBorder="1"/>
    <xf numFmtId="0" fontId="0" fillId="4" borderId="10" xfId="0" applyFill="1" applyBorder="1" applyAlignment="1">
      <alignment horizontal="left" vertical="center"/>
    </xf>
    <xf numFmtId="0" fontId="0" fillId="3" borderId="48" xfId="0" applyFill="1" applyBorder="1" applyAlignment="1">
      <alignment horizontal="left" vertical="center"/>
    </xf>
    <xf numFmtId="0" fontId="0" fillId="3" borderId="49" xfId="0" applyFill="1" applyBorder="1" applyAlignment="1">
      <alignment horizontal="left" vertical="center"/>
    </xf>
    <xf numFmtId="0" fontId="0" fillId="3" borderId="50" xfId="0" applyFill="1" applyBorder="1" applyAlignment="1">
      <alignment horizontal="left" vertical="center"/>
    </xf>
    <xf numFmtId="168" fontId="12" fillId="0" borderId="41" xfId="0" applyNumberFormat="1" applyFont="1" applyBorder="1"/>
    <xf numFmtId="168" fontId="12" fillId="0" borderId="33" xfId="0" applyNumberFormat="1" applyFont="1" applyBorder="1"/>
    <xf numFmtId="168" fontId="12" fillId="0" borderId="46" xfId="0" applyNumberFormat="1" applyFont="1" applyBorder="1"/>
    <xf numFmtId="165" fontId="7" fillId="6" borderId="7" xfId="0" applyNumberFormat="1" applyFont="1" applyFill="1" applyBorder="1"/>
    <xf numFmtId="165" fontId="0" fillId="6" borderId="4" xfId="0" applyNumberFormat="1" applyFill="1" applyBorder="1"/>
    <xf numFmtId="165" fontId="0" fillId="6" borderId="1" xfId="0" applyNumberFormat="1" applyFill="1" applyBorder="1"/>
    <xf numFmtId="165" fontId="0" fillId="6" borderId="6" xfId="0" applyNumberFormat="1" applyFill="1" applyBorder="1"/>
    <xf numFmtId="0" fontId="0" fillId="4" borderId="10" xfId="0" applyFill="1" applyBorder="1" applyAlignment="1">
      <alignment horizontal="left" vertical="center" wrapText="1"/>
    </xf>
    <xf numFmtId="169" fontId="0" fillId="0" borderId="0" xfId="1" applyNumberFormat="1" applyFont="1"/>
    <xf numFmtId="0" fontId="0" fillId="3" borderId="9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3" borderId="11" xfId="0" applyFont="1" applyFill="1" applyBorder="1" applyAlignment="1">
      <alignment horizontal="center" vertical="center"/>
    </xf>
    <xf numFmtId="0" fontId="13" fillId="3" borderId="12" xfId="0" applyFont="1" applyFill="1" applyBorder="1" applyAlignment="1">
      <alignment horizontal="center" vertical="center"/>
    </xf>
    <xf numFmtId="0" fontId="14" fillId="7" borderId="19" xfId="0" applyFont="1" applyFill="1" applyBorder="1" applyAlignment="1">
      <alignment horizontal="center" wrapText="1"/>
    </xf>
    <xf numFmtId="0" fontId="14" fillId="7" borderId="18" xfId="0" applyFont="1" applyFill="1" applyBorder="1" applyAlignment="1">
      <alignment horizontal="center" wrapText="1"/>
    </xf>
    <xf numFmtId="0" fontId="14" fillId="7" borderId="28" xfId="0" applyFont="1" applyFill="1" applyBorder="1" applyAlignment="1">
      <alignment horizontal="center" wrapText="1"/>
    </xf>
    <xf numFmtId="0" fontId="14" fillId="7" borderId="0" xfId="0" applyFont="1" applyFill="1" applyAlignment="1">
      <alignment horizontal="center" wrapText="1"/>
    </xf>
    <xf numFmtId="0" fontId="14" fillId="7" borderId="23" xfId="0" applyFont="1" applyFill="1" applyBorder="1" applyAlignment="1">
      <alignment horizontal="center" wrapText="1"/>
    </xf>
    <xf numFmtId="3" fontId="15" fillId="6" borderId="24" xfId="0" applyNumberFormat="1" applyFont="1" applyFill="1" applyBorder="1" applyAlignment="1">
      <alignment horizontal="right" vertical="center" wrapText="1"/>
    </xf>
    <xf numFmtId="3" fontId="15" fillId="6" borderId="25" xfId="0" applyNumberFormat="1" applyFont="1" applyFill="1" applyBorder="1" applyAlignment="1">
      <alignment horizontal="right" vertical="center" wrapText="1"/>
    </xf>
    <xf numFmtId="3" fontId="15" fillId="8" borderId="26" xfId="0" applyNumberFormat="1" applyFont="1" applyFill="1" applyBorder="1" applyAlignment="1">
      <alignment horizontal="right" vertical="center" wrapText="1"/>
    </xf>
    <xf numFmtId="3" fontId="15" fillId="8" borderId="27" xfId="0" applyNumberFormat="1" applyFont="1" applyFill="1" applyBorder="1" applyAlignment="1">
      <alignment horizontal="right" vertical="center" wrapText="1"/>
    </xf>
    <xf numFmtId="3" fontId="15" fillId="8" borderId="21" xfId="0" applyNumberFormat="1" applyFont="1" applyFill="1" applyBorder="1" applyAlignment="1">
      <alignment horizontal="right" vertical="center" wrapText="1"/>
    </xf>
    <xf numFmtId="3" fontId="15" fillId="8" borderId="28" xfId="0" applyNumberFormat="1" applyFont="1" applyFill="1" applyBorder="1" applyAlignment="1">
      <alignment horizontal="right" vertical="center" wrapText="1"/>
    </xf>
    <xf numFmtId="10" fontId="0" fillId="0" borderId="0" xfId="1" applyNumberFormat="1" applyFont="1"/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5.png"/><Relationship Id="rId3" Type="http://schemas.openxmlformats.org/officeDocument/2006/relationships/image" Target="../media/image10.png"/><Relationship Id="rId7" Type="http://schemas.openxmlformats.org/officeDocument/2006/relationships/image" Target="../media/image14.png"/><Relationship Id="rId2" Type="http://schemas.openxmlformats.org/officeDocument/2006/relationships/image" Target="../media/image9.png"/><Relationship Id="rId1" Type="http://schemas.openxmlformats.org/officeDocument/2006/relationships/image" Target="../media/image8.png"/><Relationship Id="rId6" Type="http://schemas.openxmlformats.org/officeDocument/2006/relationships/image" Target="../media/image13.png"/><Relationship Id="rId5" Type="http://schemas.openxmlformats.org/officeDocument/2006/relationships/image" Target="../media/image12.png"/><Relationship Id="rId10" Type="http://schemas.openxmlformats.org/officeDocument/2006/relationships/image" Target="../media/image17.png"/><Relationship Id="rId4" Type="http://schemas.openxmlformats.org/officeDocument/2006/relationships/image" Target="../media/image11.png"/><Relationship Id="rId9" Type="http://schemas.openxmlformats.org/officeDocument/2006/relationships/image" Target="../media/image1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40640</xdr:colOff>
      <xdr:row>3</xdr:row>
      <xdr:rowOff>71120</xdr:rowOff>
    </xdr:from>
    <xdr:to>
      <xdr:col>13</xdr:col>
      <xdr:colOff>501074</xdr:colOff>
      <xdr:row>7</xdr:row>
      <xdr:rowOff>155011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D2B44363-9E1B-ED83-255F-2A3B694909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0240" y="619760"/>
          <a:ext cx="8009314" cy="815411"/>
        </a:xfrm>
        <a:prstGeom prst="rect">
          <a:avLst/>
        </a:prstGeom>
      </xdr:spPr>
    </xdr:pic>
    <xdr:clientData/>
  </xdr:twoCellAnchor>
  <xdr:twoCellAnchor editAs="oneCell">
    <xdr:from>
      <xdr:col>2</xdr:col>
      <xdr:colOff>30480</xdr:colOff>
      <xdr:row>10</xdr:row>
      <xdr:rowOff>101599</xdr:rowOff>
    </xdr:from>
    <xdr:to>
      <xdr:col>7</xdr:col>
      <xdr:colOff>152400</xdr:colOff>
      <xdr:row>27</xdr:row>
      <xdr:rowOff>21858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7421B6B9-C4E2-1183-B773-A0A4AF9C1F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49680" y="1930399"/>
          <a:ext cx="3169920" cy="3029219"/>
        </a:xfrm>
        <a:prstGeom prst="rect">
          <a:avLst/>
        </a:prstGeom>
      </xdr:spPr>
    </xdr:pic>
    <xdr:clientData/>
  </xdr:twoCellAnchor>
  <xdr:twoCellAnchor editAs="oneCell">
    <xdr:from>
      <xdr:col>2</xdr:col>
      <xdr:colOff>335280</xdr:colOff>
      <xdr:row>29</xdr:row>
      <xdr:rowOff>40640</xdr:rowOff>
    </xdr:from>
    <xdr:to>
      <xdr:col>7</xdr:col>
      <xdr:colOff>558800</xdr:colOff>
      <xdr:row>47</xdr:row>
      <xdr:rowOff>99407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2154B4F3-E316-3D7C-E7D3-3478504E99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54480" y="5344160"/>
          <a:ext cx="3271520" cy="3401407"/>
        </a:xfrm>
        <a:prstGeom prst="rect">
          <a:avLst/>
        </a:prstGeom>
      </xdr:spPr>
    </xdr:pic>
    <xdr:clientData/>
  </xdr:twoCellAnchor>
  <xdr:twoCellAnchor editAs="oneCell">
    <xdr:from>
      <xdr:col>0</xdr:col>
      <xdr:colOff>355600</xdr:colOff>
      <xdr:row>49</xdr:row>
      <xdr:rowOff>91440</xdr:rowOff>
    </xdr:from>
    <xdr:to>
      <xdr:col>10</xdr:col>
      <xdr:colOff>577127</xdr:colOff>
      <xdr:row>75</xdr:row>
      <xdr:rowOff>8025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5CA0ED99-378C-248D-8FAE-050677D913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55600" y="9103360"/>
          <a:ext cx="6317527" cy="4671465"/>
        </a:xfrm>
        <a:prstGeom prst="rect">
          <a:avLst/>
        </a:prstGeom>
      </xdr:spPr>
    </xdr:pic>
    <xdr:clientData/>
  </xdr:twoCellAnchor>
  <xdr:twoCellAnchor editAs="oneCell">
    <xdr:from>
      <xdr:col>0</xdr:col>
      <xdr:colOff>508000</xdr:colOff>
      <xdr:row>76</xdr:row>
      <xdr:rowOff>152400</xdr:rowOff>
    </xdr:from>
    <xdr:to>
      <xdr:col>11</xdr:col>
      <xdr:colOff>249479</xdr:colOff>
      <xdr:row>102</xdr:row>
      <xdr:rowOff>8020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965D2498-5110-51D3-A4B8-1757BB824C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508000" y="14102080"/>
          <a:ext cx="6447079" cy="4610500"/>
        </a:xfrm>
        <a:prstGeom prst="rect">
          <a:avLst/>
        </a:prstGeom>
      </xdr:spPr>
    </xdr:pic>
    <xdr:clientData/>
  </xdr:twoCellAnchor>
  <xdr:twoCellAnchor editAs="oneCell">
    <xdr:from>
      <xdr:col>1</xdr:col>
      <xdr:colOff>162560</xdr:colOff>
      <xdr:row>103</xdr:row>
      <xdr:rowOff>10160</xdr:rowOff>
    </xdr:from>
    <xdr:to>
      <xdr:col>11</xdr:col>
      <xdr:colOff>246916</xdr:colOff>
      <xdr:row>128</xdr:row>
      <xdr:rowOff>86763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E93C46DA-31DE-F53E-1DB6-047C40B3D7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772160" y="18897600"/>
          <a:ext cx="6180356" cy="4648603"/>
        </a:xfrm>
        <a:prstGeom prst="rect">
          <a:avLst/>
        </a:prstGeom>
      </xdr:spPr>
    </xdr:pic>
    <xdr:clientData/>
  </xdr:twoCellAnchor>
  <xdr:twoCellAnchor editAs="oneCell">
    <xdr:from>
      <xdr:col>16</xdr:col>
      <xdr:colOff>568960</xdr:colOff>
      <xdr:row>9</xdr:row>
      <xdr:rowOff>20320</xdr:rowOff>
    </xdr:from>
    <xdr:to>
      <xdr:col>22</xdr:col>
      <xdr:colOff>348278</xdr:colOff>
      <xdr:row>35</xdr:row>
      <xdr:rowOff>114725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id="{239E5DFA-CF2A-BA56-A25F-C94152C7CC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0556240" y="1666240"/>
          <a:ext cx="3436918" cy="490008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167795</xdr:colOff>
      <xdr:row>2</xdr:row>
      <xdr:rowOff>101600</xdr:rowOff>
    </xdr:from>
    <xdr:to>
      <xdr:col>8</xdr:col>
      <xdr:colOff>175838</xdr:colOff>
      <xdr:row>8</xdr:row>
      <xdr:rowOff>87837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9D3D0587-30DA-CBC5-659A-C68717A85C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7795" y="474133"/>
          <a:ext cx="4884843" cy="1103837"/>
        </a:xfrm>
        <a:prstGeom prst="rect">
          <a:avLst/>
        </a:prstGeom>
      </xdr:spPr>
    </xdr:pic>
    <xdr:clientData/>
  </xdr:twoCellAnchor>
  <xdr:twoCellAnchor editAs="oneCell">
    <xdr:from>
      <xdr:col>2</xdr:col>
      <xdr:colOff>124690</xdr:colOff>
      <xdr:row>11</xdr:row>
      <xdr:rowOff>290946</xdr:rowOff>
    </xdr:from>
    <xdr:to>
      <xdr:col>7</xdr:col>
      <xdr:colOff>347134</xdr:colOff>
      <xdr:row>17</xdr:row>
      <xdr:rowOff>115577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513F862D-0594-1BAC-978A-58778A53B5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43890" y="3110346"/>
          <a:ext cx="3270444" cy="1234331"/>
        </a:xfrm>
        <a:prstGeom prst="rect">
          <a:avLst/>
        </a:prstGeom>
      </xdr:spPr>
    </xdr:pic>
    <xdr:clientData/>
  </xdr:twoCellAnchor>
  <xdr:twoCellAnchor editAs="oneCell">
    <xdr:from>
      <xdr:col>1</xdr:col>
      <xdr:colOff>415637</xdr:colOff>
      <xdr:row>20</xdr:row>
      <xdr:rowOff>41564</xdr:rowOff>
    </xdr:from>
    <xdr:to>
      <xdr:col>8</xdr:col>
      <xdr:colOff>294792</xdr:colOff>
      <xdr:row>44</xdr:row>
      <xdr:rowOff>48491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11F2833A-0C6C-7563-AC00-D5675A598C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25237" y="4738255"/>
          <a:ext cx="4146355" cy="4225636"/>
        </a:xfrm>
        <a:prstGeom prst="rect">
          <a:avLst/>
        </a:prstGeom>
      </xdr:spPr>
    </xdr:pic>
    <xdr:clientData/>
  </xdr:twoCellAnchor>
  <xdr:twoCellAnchor editAs="oneCell">
    <xdr:from>
      <xdr:col>0</xdr:col>
      <xdr:colOff>277091</xdr:colOff>
      <xdr:row>46</xdr:row>
      <xdr:rowOff>110837</xdr:rowOff>
    </xdr:from>
    <xdr:to>
      <xdr:col>10</xdr:col>
      <xdr:colOff>248613</xdr:colOff>
      <xdr:row>57</xdr:row>
      <xdr:rowOff>16933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092A5328-8AAE-A87D-D395-CC367FF0DC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77091" y="9490364"/>
          <a:ext cx="6067522" cy="1842654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22</xdr:col>
      <xdr:colOff>396591</xdr:colOff>
      <xdr:row>32</xdr:row>
      <xdr:rowOff>33338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D9C2AD56-8545-ECAB-FCB7-5872624035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9753600" y="3251200"/>
          <a:ext cx="4054191" cy="3665538"/>
        </a:xfrm>
        <a:prstGeom prst="rect">
          <a:avLst/>
        </a:prstGeom>
      </xdr:spPr>
    </xdr:pic>
    <xdr:clientData/>
  </xdr:twoCellAnchor>
  <xdr:twoCellAnchor editAs="oneCell">
    <xdr:from>
      <xdr:col>15</xdr:col>
      <xdr:colOff>279400</xdr:colOff>
      <xdr:row>33</xdr:row>
      <xdr:rowOff>135466</xdr:rowOff>
    </xdr:from>
    <xdr:to>
      <xdr:col>22</xdr:col>
      <xdr:colOff>470286</xdr:colOff>
      <xdr:row>40</xdr:row>
      <xdr:rowOff>54289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9184418E-D156-E184-C0F0-CFCEDEA366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9423400" y="7298266"/>
          <a:ext cx="4458086" cy="1188823"/>
        </a:xfrm>
        <a:prstGeom prst="rect">
          <a:avLst/>
        </a:prstGeom>
      </xdr:spPr>
    </xdr:pic>
    <xdr:clientData/>
  </xdr:twoCellAnchor>
  <xdr:twoCellAnchor editAs="oneCell">
    <xdr:from>
      <xdr:col>15</xdr:col>
      <xdr:colOff>203200</xdr:colOff>
      <xdr:row>42</xdr:row>
      <xdr:rowOff>67733</xdr:rowOff>
    </xdr:from>
    <xdr:to>
      <xdr:col>18</xdr:col>
      <xdr:colOff>454840</xdr:colOff>
      <xdr:row>63</xdr:row>
      <xdr:rowOff>105320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id="{52EE45C0-67B7-515D-1CF2-00C485DC81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9347200" y="8906933"/>
          <a:ext cx="2080440" cy="3856054"/>
        </a:xfrm>
        <a:prstGeom prst="rect">
          <a:avLst/>
        </a:prstGeom>
      </xdr:spPr>
    </xdr:pic>
    <xdr:clientData/>
  </xdr:twoCellAnchor>
  <xdr:twoCellAnchor editAs="oneCell">
    <xdr:from>
      <xdr:col>19</xdr:col>
      <xdr:colOff>33866</xdr:colOff>
      <xdr:row>42</xdr:row>
      <xdr:rowOff>8466</xdr:rowOff>
    </xdr:from>
    <xdr:to>
      <xdr:col>22</xdr:col>
      <xdr:colOff>270265</xdr:colOff>
      <xdr:row>52</xdr:row>
      <xdr:rowOff>112772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id="{2F5DA507-DBFB-DC71-B4CF-9236F52EC2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1616266" y="8847666"/>
          <a:ext cx="2065199" cy="1920406"/>
        </a:xfrm>
        <a:prstGeom prst="rect">
          <a:avLst/>
        </a:prstGeom>
      </xdr:spPr>
    </xdr:pic>
    <xdr:clientData/>
  </xdr:twoCellAnchor>
  <xdr:twoCellAnchor editAs="oneCell">
    <xdr:from>
      <xdr:col>14</xdr:col>
      <xdr:colOff>550333</xdr:colOff>
      <xdr:row>65</xdr:row>
      <xdr:rowOff>8466</xdr:rowOff>
    </xdr:from>
    <xdr:to>
      <xdr:col>24</xdr:col>
      <xdr:colOff>551720</xdr:colOff>
      <xdr:row>89</xdr:row>
      <xdr:rowOff>40634</xdr:rowOff>
    </xdr:to>
    <xdr:pic>
      <xdr:nvPicPr>
        <xdr:cNvPr id="10" name="Immagine 9">
          <a:extLst>
            <a:ext uri="{FF2B5EF4-FFF2-40B4-BE49-F238E27FC236}">
              <a16:creationId xmlns:a16="http://schemas.microsoft.com/office/drawing/2014/main" id="{A5EF41D8-4168-2877-8C43-F25417C686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9084733" y="13131799"/>
          <a:ext cx="6097387" cy="4392501"/>
        </a:xfrm>
        <a:prstGeom prst="rect">
          <a:avLst/>
        </a:prstGeom>
      </xdr:spPr>
    </xdr:pic>
    <xdr:clientData/>
  </xdr:twoCellAnchor>
  <xdr:twoCellAnchor editAs="oneCell">
    <xdr:from>
      <xdr:col>14</xdr:col>
      <xdr:colOff>66195</xdr:colOff>
      <xdr:row>2</xdr:row>
      <xdr:rowOff>59266</xdr:rowOff>
    </xdr:from>
    <xdr:to>
      <xdr:col>20</xdr:col>
      <xdr:colOff>584717</xdr:colOff>
      <xdr:row>7</xdr:row>
      <xdr:rowOff>80515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id="{9F4A988D-5DC2-2B13-646A-8A13272569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8600595" y="431799"/>
          <a:ext cx="4176122" cy="9525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774DC-A013-4E77-81B7-D47667242E79}">
  <dimension ref="B3:U39"/>
  <sheetViews>
    <sheetView zoomScale="99" zoomScaleNormal="70" workbookViewId="0">
      <selection activeCell="S40" sqref="S40"/>
    </sheetView>
  </sheetViews>
  <sheetFormatPr defaultRowHeight="14.4" x14ac:dyDescent="0.3"/>
  <cols>
    <col min="13" max="13" width="12.33203125" customWidth="1"/>
  </cols>
  <sheetData>
    <row r="3" spans="2:2" x14ac:dyDescent="0.3">
      <c r="B3" t="s">
        <v>0</v>
      </c>
    </row>
    <row r="33" spans="19:21" ht="18" x14ac:dyDescent="0.35">
      <c r="U33" s="2"/>
    </row>
    <row r="39" spans="19:21" x14ac:dyDescent="0.3">
      <c r="S39" s="40" t="s">
        <v>52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18020F-2B0D-4FC3-9D14-BE4F25415BE5}">
  <dimension ref="A2:BD138"/>
  <sheetViews>
    <sheetView tabSelected="1" topLeftCell="L100" zoomScale="60" zoomScaleNormal="60" workbookViewId="0">
      <selection activeCell="AF138" sqref="AF138"/>
    </sheetView>
  </sheetViews>
  <sheetFormatPr defaultRowHeight="14.4" x14ac:dyDescent="0.3"/>
  <cols>
    <col min="28" max="28" width="12.88671875" customWidth="1"/>
    <col min="29" max="29" width="13" customWidth="1"/>
    <col min="30" max="30" width="19.44140625" customWidth="1"/>
    <col min="31" max="31" width="19.109375" customWidth="1"/>
    <col min="32" max="32" width="11" bestFit="1" customWidth="1"/>
    <col min="36" max="36" width="17.33203125" customWidth="1"/>
    <col min="37" max="37" width="13.6640625" customWidth="1"/>
    <col min="40" max="40" width="13.33203125" customWidth="1"/>
    <col min="41" max="41" width="14.88671875" customWidth="1"/>
    <col min="43" max="43" width="12.33203125" customWidth="1"/>
    <col min="44" max="44" width="15.109375" customWidth="1"/>
    <col min="46" max="46" width="13.44140625" bestFit="1" customWidth="1"/>
    <col min="47" max="47" width="14" customWidth="1"/>
    <col min="49" max="49" width="16" customWidth="1"/>
    <col min="50" max="50" width="13.77734375" customWidth="1"/>
    <col min="52" max="52" width="14.5546875" customWidth="1"/>
    <col min="53" max="53" width="14.109375" customWidth="1"/>
    <col min="55" max="55" width="18.5546875" customWidth="1"/>
    <col min="56" max="56" width="12.77734375" customWidth="1"/>
  </cols>
  <sheetData>
    <row r="2" spans="1:56" x14ac:dyDescent="0.3">
      <c r="A2" t="s">
        <v>7</v>
      </c>
    </row>
    <row r="9" spans="1:56" x14ac:dyDescent="0.3">
      <c r="AJ9" t="s">
        <v>8</v>
      </c>
      <c r="AN9" t="s">
        <v>9</v>
      </c>
      <c r="AQ9" t="s">
        <v>10</v>
      </c>
      <c r="AT9" t="s">
        <v>11</v>
      </c>
      <c r="AW9" t="s">
        <v>12</v>
      </c>
      <c r="AZ9" t="s">
        <v>13</v>
      </c>
      <c r="BC9" t="s">
        <v>14</v>
      </c>
    </row>
    <row r="10" spans="1:56" ht="39.6" customHeight="1" thickBot="1" x14ac:dyDescent="0.35">
      <c r="B10" s="1" t="s">
        <v>51</v>
      </c>
      <c r="M10" s="41"/>
      <c r="P10" s="42" t="s">
        <v>53</v>
      </c>
      <c r="Q10" s="43"/>
      <c r="R10" s="43"/>
    </row>
    <row r="11" spans="1:56" ht="45" customHeight="1" thickBot="1" x14ac:dyDescent="0.4">
      <c r="B11" t="s">
        <v>52</v>
      </c>
      <c r="C11" s="2"/>
      <c r="M11" s="41"/>
      <c r="P11" t="s">
        <v>54</v>
      </c>
      <c r="T11" t="s">
        <v>55</v>
      </c>
      <c r="AB11" s="8" t="s">
        <v>15</v>
      </c>
      <c r="AC11" s="4" t="s">
        <v>16</v>
      </c>
      <c r="AD11" s="8" t="s">
        <v>17</v>
      </c>
      <c r="AE11" s="5" t="s">
        <v>18</v>
      </c>
      <c r="AJ11" s="13" t="s">
        <v>19</v>
      </c>
      <c r="AK11" s="5" t="s">
        <v>18</v>
      </c>
      <c r="AN11" s="14" t="s">
        <v>20</v>
      </c>
      <c r="AO11" s="5" t="s">
        <v>18</v>
      </c>
      <c r="AQ11" s="14" t="s">
        <v>21</v>
      </c>
      <c r="AR11" s="5" t="s">
        <v>18</v>
      </c>
      <c r="AT11" s="14" t="s">
        <v>22</v>
      </c>
      <c r="AU11" s="5" t="s">
        <v>18</v>
      </c>
      <c r="AW11" s="14" t="s">
        <v>23</v>
      </c>
      <c r="AX11" s="5" t="s">
        <v>18</v>
      </c>
      <c r="AZ11" s="14" t="s">
        <v>24</v>
      </c>
      <c r="BA11" s="5" t="s">
        <v>18</v>
      </c>
      <c r="BC11" s="14" t="s">
        <v>25</v>
      </c>
      <c r="BD11" s="5" t="s">
        <v>18</v>
      </c>
    </row>
    <row r="12" spans="1:56" ht="39.6" customHeight="1" x14ac:dyDescent="0.35">
      <c r="C12" s="2"/>
      <c r="M12" s="41"/>
      <c r="AB12" s="3">
        <v>1</v>
      </c>
      <c r="AC12" s="35">
        <v>0.90508674466962535</v>
      </c>
      <c r="AD12" s="35">
        <v>0.59859006999999997</v>
      </c>
      <c r="AE12" s="36">
        <v>0.30649668000000002</v>
      </c>
      <c r="AF12" s="34">
        <f>IF(AD12&lt;AC12,AE12,0)</f>
        <v>0.30649668000000002</v>
      </c>
      <c r="AJ12" s="3">
        <v>1</v>
      </c>
      <c r="AK12" s="32">
        <f>AC12-AJ12</f>
        <v>-9.4913255330374646E-2</v>
      </c>
      <c r="AN12" s="3">
        <v>0.99684925979950967</v>
      </c>
      <c r="AO12" s="32">
        <f>AC12-AN12</f>
        <v>-9.1762515129884314E-2</v>
      </c>
      <c r="AQ12" s="3">
        <v>0.90112201963534355</v>
      </c>
      <c r="AR12" s="32">
        <f>AC12-AQ12</f>
        <v>3.9647250342818019E-3</v>
      </c>
      <c r="AT12" s="3">
        <v>0.64245492283492234</v>
      </c>
      <c r="AU12" s="32">
        <f>AC12-AT12</f>
        <v>0.26263182183470302</v>
      </c>
      <c r="AW12" s="3">
        <v>0.85593963247829274</v>
      </c>
      <c r="AX12" s="32">
        <f>AC12-AW12</f>
        <v>4.9147112191332609E-2</v>
      </c>
      <c r="AZ12" s="3">
        <v>0.64245492283492223</v>
      </c>
      <c r="BA12" s="32">
        <f>AC12-AZ12</f>
        <v>0.26263182183470313</v>
      </c>
      <c r="BC12" s="3">
        <v>0.85593963247829252</v>
      </c>
      <c r="BD12" s="32">
        <f>AC12-BC12</f>
        <v>4.9147112191332831E-2</v>
      </c>
    </row>
    <row r="13" spans="1:56" x14ac:dyDescent="0.3">
      <c r="M13" s="41"/>
      <c r="AB13" s="6">
        <v>2</v>
      </c>
      <c r="AC13" s="34">
        <v>0.90508674466962535</v>
      </c>
      <c r="AD13" s="34">
        <v>0.96107931000000002</v>
      </c>
      <c r="AE13" s="37">
        <v>-5.5992569999999998E-2</v>
      </c>
      <c r="AF13" s="34">
        <f t="shared" ref="AF13:AF76" si="0">IF(AD13&lt;AC13,AE13,0)</f>
        <v>0</v>
      </c>
      <c r="AJ13" s="6">
        <v>1</v>
      </c>
      <c r="AK13" s="33">
        <f t="shared" ref="AK13:AK76" si="1">AC13-AJ13</f>
        <v>-9.4913255330374646E-2</v>
      </c>
      <c r="AN13" s="6">
        <v>1.0108612395642593</v>
      </c>
      <c r="AO13" s="33">
        <f t="shared" ref="AO13:AO76" si="2">AC13-AN13</f>
        <v>-0.10577449489463397</v>
      </c>
      <c r="AQ13" s="6">
        <v>1.2490038706739528</v>
      </c>
      <c r="AR13" s="33">
        <f t="shared" ref="AR13:AR76" si="3">AC13-AQ13</f>
        <v>-0.34391712600432744</v>
      </c>
      <c r="AT13" s="6">
        <v>1.3010456986187009</v>
      </c>
      <c r="AU13" s="33">
        <f t="shared" ref="AU13:AU76" si="4">AC13-AT13</f>
        <v>-0.39595895394907554</v>
      </c>
      <c r="AW13" s="6">
        <v>1.2011861593574549</v>
      </c>
      <c r="AX13" s="33">
        <f t="shared" ref="AX13:AX76" si="5">AC13-AW13</f>
        <v>-0.29609941468782952</v>
      </c>
      <c r="AZ13" s="6">
        <v>1.3010456986187009</v>
      </c>
      <c r="BA13" s="33">
        <f t="shared" ref="BA13:BA76" si="6">AC13-AZ13</f>
        <v>-0.39595895394907554</v>
      </c>
      <c r="BC13" s="6">
        <v>1.2011861593574549</v>
      </c>
      <c r="BD13" s="33">
        <f t="shared" ref="BD13:BD76" si="7">AC13-BC13</f>
        <v>-0.29609941468782952</v>
      </c>
    </row>
    <row r="14" spans="1:56" x14ac:dyDescent="0.3">
      <c r="M14" s="41"/>
      <c r="AB14" s="6">
        <v>3</v>
      </c>
      <c r="AC14" s="34">
        <v>0.90508674466962535</v>
      </c>
      <c r="AD14" s="34">
        <v>0.86801039000000002</v>
      </c>
      <c r="AE14" s="37">
        <v>3.7076350000000001E-2</v>
      </c>
      <c r="AF14" s="34">
        <f t="shared" si="0"/>
        <v>3.7076350000000001E-2</v>
      </c>
      <c r="AJ14" s="6">
        <v>1</v>
      </c>
      <c r="AK14" s="33">
        <f t="shared" si="1"/>
        <v>-9.4913255330374646E-2</v>
      </c>
      <c r="AN14" s="6">
        <v>1.0092188324384719</v>
      </c>
      <c r="AO14" s="33">
        <f t="shared" si="2"/>
        <v>-0.10413208776884653</v>
      </c>
      <c r="AQ14" s="6">
        <v>1.1239650106837606</v>
      </c>
      <c r="AR14" s="33">
        <f t="shared" si="3"/>
        <v>-0.21887826601413529</v>
      </c>
      <c r="AT14" s="6">
        <v>1.0300761065461146</v>
      </c>
      <c r="AU14" s="33">
        <f t="shared" si="4"/>
        <v>-0.12498936187648924</v>
      </c>
      <c r="AW14" s="6">
        <v>1.0752740927497726</v>
      </c>
      <c r="AX14" s="33">
        <f t="shared" si="5"/>
        <v>-0.17018734808014724</v>
      </c>
      <c r="AZ14" s="6">
        <v>1.0300761065461146</v>
      </c>
      <c r="BA14" s="33">
        <f t="shared" si="6"/>
        <v>-0.12498936187648924</v>
      </c>
      <c r="BC14" s="6">
        <v>1.0752740927497726</v>
      </c>
      <c r="BD14" s="33">
        <f t="shared" si="7"/>
        <v>-0.17018734808014724</v>
      </c>
    </row>
    <row r="15" spans="1:56" x14ac:dyDescent="0.3">
      <c r="M15" s="41"/>
      <c r="AB15" s="6">
        <v>4</v>
      </c>
      <c r="AC15" s="34">
        <v>0.90508674466962535</v>
      </c>
      <c r="AD15" s="34">
        <v>0.92194999</v>
      </c>
      <c r="AE15" s="37">
        <v>-1.686325E-2</v>
      </c>
      <c r="AF15" s="34">
        <f t="shared" si="0"/>
        <v>0</v>
      </c>
      <c r="AJ15" s="6">
        <v>1</v>
      </c>
      <c r="AK15" s="33">
        <f t="shared" si="1"/>
        <v>-9.4913255330374646E-2</v>
      </c>
      <c r="AN15" s="6">
        <v>1.0156519040377394</v>
      </c>
      <c r="AO15" s="33">
        <f t="shared" si="2"/>
        <v>-0.11056515936811406</v>
      </c>
      <c r="AQ15" s="6">
        <v>1.1666138069563379</v>
      </c>
      <c r="AR15" s="33">
        <f t="shared" si="3"/>
        <v>-0.26152706228671252</v>
      </c>
      <c r="AT15" s="6">
        <v>1.1285036825933494</v>
      </c>
      <c r="AU15" s="33">
        <f t="shared" si="4"/>
        <v>-0.22341693792372408</v>
      </c>
      <c r="AW15" s="6">
        <v>1.1204488646636392</v>
      </c>
      <c r="AX15" s="33">
        <f t="shared" si="5"/>
        <v>-0.21536211999401389</v>
      </c>
      <c r="AZ15" s="6">
        <v>1.1285036825933494</v>
      </c>
      <c r="BA15" s="33">
        <f t="shared" si="6"/>
        <v>-0.22341693792372408</v>
      </c>
      <c r="BC15" s="6">
        <v>1.1204488646636392</v>
      </c>
      <c r="BD15" s="33">
        <f t="shared" si="7"/>
        <v>-0.21536211999401389</v>
      </c>
    </row>
    <row r="16" spans="1:56" x14ac:dyDescent="0.3">
      <c r="M16" s="41"/>
      <c r="AB16" s="6">
        <v>5</v>
      </c>
      <c r="AC16" s="34">
        <v>0.90508674466962535</v>
      </c>
      <c r="AD16" s="34">
        <v>0.92317150999999997</v>
      </c>
      <c r="AE16" s="37">
        <v>-1.8084759999999998E-2</v>
      </c>
      <c r="AF16" s="34">
        <f t="shared" si="0"/>
        <v>0</v>
      </c>
      <c r="AJ16" s="6">
        <v>1</v>
      </c>
      <c r="AK16" s="33">
        <f t="shared" si="1"/>
        <v>-9.4913255330374646E-2</v>
      </c>
      <c r="AN16" s="6">
        <v>1.0203221501505229</v>
      </c>
      <c r="AO16" s="33">
        <f t="shared" si="2"/>
        <v>-0.1152354054808975</v>
      </c>
      <c r="AQ16" s="6">
        <v>1.1706274755055242</v>
      </c>
      <c r="AR16" s="33">
        <f t="shared" si="3"/>
        <v>-0.2655407308358988</v>
      </c>
      <c r="AT16" s="6">
        <v>1.116452095150672</v>
      </c>
      <c r="AU16" s="33">
        <f t="shared" si="4"/>
        <v>-0.21136535048104665</v>
      </c>
      <c r="AW16" s="6">
        <v>1.1196965776249237</v>
      </c>
      <c r="AX16" s="33">
        <f t="shared" si="5"/>
        <v>-0.21460983295529834</v>
      </c>
      <c r="AZ16" s="6">
        <v>1.135012935343509</v>
      </c>
      <c r="BA16" s="33">
        <f t="shared" si="6"/>
        <v>-0.22992619067388365</v>
      </c>
      <c r="BC16" s="6">
        <v>1.1240125329508854</v>
      </c>
      <c r="BD16" s="33">
        <f t="shared" si="7"/>
        <v>-0.21892578828126008</v>
      </c>
    </row>
    <row r="17" spans="13:56" x14ac:dyDescent="0.3">
      <c r="M17" s="41"/>
      <c r="AB17" s="6">
        <v>6</v>
      </c>
      <c r="AC17" s="34">
        <v>0.90508674466962535</v>
      </c>
      <c r="AD17" s="34">
        <v>1.0125622599999999</v>
      </c>
      <c r="AE17" s="37">
        <v>-0.10747552</v>
      </c>
      <c r="AF17" s="34">
        <f t="shared" si="0"/>
        <v>0</v>
      </c>
      <c r="AJ17" s="6">
        <v>1</v>
      </c>
      <c r="AK17" s="33">
        <f t="shared" si="1"/>
        <v>-9.4913255330374646E-2</v>
      </c>
      <c r="AN17" s="6">
        <v>1.0339368734676142</v>
      </c>
      <c r="AO17" s="33">
        <f t="shared" si="2"/>
        <v>-0.12885012879798885</v>
      </c>
      <c r="AQ17" s="6">
        <v>1.2419032280900468</v>
      </c>
      <c r="AR17" s="33">
        <f t="shared" si="3"/>
        <v>-0.33681648342042148</v>
      </c>
      <c r="AT17" s="6">
        <v>1.3165440210001738</v>
      </c>
      <c r="AU17" s="33">
        <f t="shared" si="4"/>
        <v>-0.4114572763305484</v>
      </c>
      <c r="AW17" s="6">
        <v>1.2007199374152613</v>
      </c>
      <c r="AX17" s="33">
        <f t="shared" si="5"/>
        <v>-0.29563319274563593</v>
      </c>
      <c r="AZ17" s="6">
        <v>1.2936491959271321</v>
      </c>
      <c r="BA17" s="33">
        <f t="shared" si="6"/>
        <v>-0.38856245125750677</v>
      </c>
      <c r="BC17" s="6">
        <v>1.1959253750064762</v>
      </c>
      <c r="BD17" s="33">
        <f t="shared" si="7"/>
        <v>-0.29083863033685087</v>
      </c>
    </row>
    <row r="18" spans="13:56" x14ac:dyDescent="0.3">
      <c r="M18" s="41"/>
      <c r="AB18" s="6">
        <v>7</v>
      </c>
      <c r="AC18" s="34">
        <v>0.90508674466962535</v>
      </c>
      <c r="AD18" s="34">
        <v>1.0528579499999999</v>
      </c>
      <c r="AE18" s="37">
        <v>-0.14777119999999999</v>
      </c>
      <c r="AF18" s="34">
        <f t="shared" si="0"/>
        <v>0</v>
      </c>
      <c r="AJ18" s="6">
        <v>1</v>
      </c>
      <c r="AK18" s="33">
        <f t="shared" si="1"/>
        <v>-9.4913255330374646E-2</v>
      </c>
      <c r="AN18" s="6">
        <v>1.0455342788864406</v>
      </c>
      <c r="AO18" s="33">
        <f t="shared" si="2"/>
        <v>-0.14044753421681522</v>
      </c>
      <c r="AQ18" s="6">
        <v>1.3052106909865531</v>
      </c>
      <c r="AR18" s="33">
        <f t="shared" si="3"/>
        <v>-0.40012394631692771</v>
      </c>
      <c r="AT18" s="6">
        <v>1.4455760132664608</v>
      </c>
      <c r="AU18" s="33">
        <f t="shared" si="4"/>
        <v>-0.54048926859683544</v>
      </c>
      <c r="AW18" s="6">
        <v>1.2602269332127456</v>
      </c>
      <c r="AX18" s="33">
        <f t="shared" si="5"/>
        <v>-0.35514018854312024</v>
      </c>
      <c r="AZ18" s="6">
        <v>1.5156046114903223</v>
      </c>
      <c r="BA18" s="33">
        <f t="shared" si="6"/>
        <v>-0.61051786682069697</v>
      </c>
      <c r="BC18" s="6">
        <v>1.2736189962498097</v>
      </c>
      <c r="BD18" s="33">
        <f t="shared" si="7"/>
        <v>-0.36853225158018432</v>
      </c>
    </row>
    <row r="19" spans="13:56" x14ac:dyDescent="0.3">
      <c r="M19" s="41"/>
      <c r="AB19" s="6">
        <v>8</v>
      </c>
      <c r="AC19" s="34">
        <v>0.90508674466962535</v>
      </c>
      <c r="AD19" s="34">
        <v>0.99647288999999994</v>
      </c>
      <c r="AE19" s="37">
        <v>-9.1386149999999999E-2</v>
      </c>
      <c r="AF19" s="34">
        <f t="shared" si="0"/>
        <v>0</v>
      </c>
      <c r="AJ19" s="6">
        <v>1</v>
      </c>
      <c r="AK19" s="33">
        <f t="shared" si="1"/>
        <v>-9.4913255330374646E-2</v>
      </c>
      <c r="AN19" s="6">
        <v>1.034897737500388</v>
      </c>
      <c r="AO19" s="33">
        <f t="shared" si="2"/>
        <v>-0.12981099283076269</v>
      </c>
      <c r="AQ19" s="6">
        <v>1.1961086616809913</v>
      </c>
      <c r="AR19" s="33">
        <f t="shared" si="3"/>
        <v>-0.29102191701136593</v>
      </c>
      <c r="AT19" s="6">
        <v>1.2216089133141053</v>
      </c>
      <c r="AU19" s="33">
        <f t="shared" si="4"/>
        <v>-0.31652216864447991</v>
      </c>
      <c r="AW19" s="6">
        <v>1.1565230271915323</v>
      </c>
      <c r="AX19" s="33">
        <f t="shared" si="5"/>
        <v>-0.25143628252190697</v>
      </c>
      <c r="AZ19" s="6">
        <v>1.2314789596189182</v>
      </c>
      <c r="BA19" s="33">
        <f t="shared" si="6"/>
        <v>-0.32639221494929282</v>
      </c>
      <c r="BC19" s="6">
        <v>1.1586261189966707</v>
      </c>
      <c r="BD19" s="33">
        <f t="shared" si="7"/>
        <v>-0.25353937432704532</v>
      </c>
    </row>
    <row r="20" spans="13:56" x14ac:dyDescent="0.3">
      <c r="M20" s="41"/>
      <c r="AB20" s="6">
        <v>9</v>
      </c>
      <c r="AC20" s="34">
        <v>0.90508674466962535</v>
      </c>
      <c r="AD20" s="34">
        <v>0.99382550000000003</v>
      </c>
      <c r="AE20" s="37">
        <v>-8.8738750000000005E-2</v>
      </c>
      <c r="AF20" s="34">
        <f t="shared" si="0"/>
        <v>0</v>
      </c>
      <c r="AJ20" s="6">
        <v>1</v>
      </c>
      <c r="AK20" s="33">
        <f t="shared" si="1"/>
        <v>-9.4913255330374646E-2</v>
      </c>
      <c r="AN20" s="6">
        <v>1.036731324291611</v>
      </c>
      <c r="AO20" s="33">
        <f t="shared" si="2"/>
        <v>-0.13164457962198561</v>
      </c>
      <c r="AQ20" s="6">
        <v>1.1866609468052891</v>
      </c>
      <c r="AR20" s="33">
        <f t="shared" si="3"/>
        <v>-0.28157420213566375</v>
      </c>
      <c r="AT20" s="6">
        <v>1.1955546154537491</v>
      </c>
      <c r="AU20" s="33">
        <f t="shared" si="4"/>
        <v>-0.29046787078412373</v>
      </c>
      <c r="AW20" s="6">
        <v>1.1459049050961705</v>
      </c>
      <c r="AX20" s="33">
        <f t="shared" si="5"/>
        <v>-0.24081816042654514</v>
      </c>
      <c r="AZ20" s="6">
        <v>1.1985563937204089</v>
      </c>
      <c r="BA20" s="33">
        <f t="shared" si="6"/>
        <v>-0.29346964905078354</v>
      </c>
      <c r="BC20" s="6">
        <v>1.1465581138731529</v>
      </c>
      <c r="BD20" s="33">
        <f t="shared" si="7"/>
        <v>-0.24147136920352752</v>
      </c>
    </row>
    <row r="21" spans="13:56" x14ac:dyDescent="0.3">
      <c r="M21" s="41"/>
      <c r="AB21" s="6">
        <v>10</v>
      </c>
      <c r="AC21" s="34">
        <v>0.90508674466962535</v>
      </c>
      <c r="AD21" s="34">
        <v>0.96789670000000005</v>
      </c>
      <c r="AE21" s="37">
        <v>-6.2809950000000003E-2</v>
      </c>
      <c r="AF21" s="34">
        <f t="shared" si="0"/>
        <v>0</v>
      </c>
      <c r="AJ21" s="6">
        <v>1</v>
      </c>
      <c r="AK21" s="33">
        <f t="shared" si="1"/>
        <v>-9.4913255330374646E-2</v>
      </c>
      <c r="AN21" s="6">
        <v>1.0242947146271066</v>
      </c>
      <c r="AO21" s="33">
        <f t="shared" si="2"/>
        <v>-0.11920796995748129</v>
      </c>
      <c r="AQ21" s="6">
        <v>1.1131671774706529</v>
      </c>
      <c r="AR21" s="33">
        <f t="shared" si="3"/>
        <v>-0.2080804328010275</v>
      </c>
      <c r="AT21" s="6">
        <v>1.0975250318553538</v>
      </c>
      <c r="AU21" s="33">
        <f t="shared" si="4"/>
        <v>-0.19243828718572842</v>
      </c>
      <c r="AW21" s="6">
        <v>1.0851629717481208</v>
      </c>
      <c r="AX21" s="33">
        <f t="shared" si="5"/>
        <v>-0.18007622707849547</v>
      </c>
      <c r="AZ21" s="6">
        <v>1.0886720562060175</v>
      </c>
      <c r="BA21" s="33">
        <f t="shared" si="6"/>
        <v>-0.18358531153639213</v>
      </c>
      <c r="BC21" s="6">
        <v>1.0832239558494796</v>
      </c>
      <c r="BD21" s="33">
        <f t="shared" si="7"/>
        <v>-0.17813721117985426</v>
      </c>
    </row>
    <row r="22" spans="13:56" x14ac:dyDescent="0.3">
      <c r="M22" s="41"/>
      <c r="AB22" s="6">
        <v>11</v>
      </c>
      <c r="AC22" s="34">
        <v>0.90508674466962535</v>
      </c>
      <c r="AD22" s="34">
        <v>0.97028214999999995</v>
      </c>
      <c r="AE22" s="37">
        <v>-6.5195400000000001E-2</v>
      </c>
      <c r="AF22" s="34">
        <f t="shared" si="0"/>
        <v>0</v>
      </c>
      <c r="AJ22" s="6">
        <v>1</v>
      </c>
      <c r="AK22" s="33">
        <f t="shared" si="1"/>
        <v>-9.4913255330374646E-2</v>
      </c>
      <c r="AN22" s="6">
        <v>1.0221867726017193</v>
      </c>
      <c r="AO22" s="33">
        <f t="shared" si="2"/>
        <v>-0.11710002793209395</v>
      </c>
      <c r="AQ22" s="6">
        <v>1.0977423871193561</v>
      </c>
      <c r="AR22" s="33">
        <f t="shared" si="3"/>
        <v>-0.19265564244973077</v>
      </c>
      <c r="AT22" s="6">
        <v>1.0884488470463951</v>
      </c>
      <c r="AU22" s="33">
        <f t="shared" si="4"/>
        <v>-0.18336210237676975</v>
      </c>
      <c r="AW22" s="6">
        <v>1.0747186300368241</v>
      </c>
      <c r="AX22" s="33">
        <f t="shared" si="5"/>
        <v>-0.16963188536719875</v>
      </c>
      <c r="AZ22" s="6">
        <v>1.0836224581196157</v>
      </c>
      <c r="BA22" s="33">
        <f t="shared" si="6"/>
        <v>-0.17853571344999031</v>
      </c>
      <c r="BC22" s="6">
        <v>1.0736819680795233</v>
      </c>
      <c r="BD22" s="33">
        <f t="shared" si="7"/>
        <v>-0.16859522340989797</v>
      </c>
    </row>
    <row r="23" spans="13:56" x14ac:dyDescent="0.3">
      <c r="M23" s="41"/>
      <c r="AB23" s="6">
        <v>12</v>
      </c>
      <c r="AC23" s="34">
        <v>0.90508674466962535</v>
      </c>
      <c r="AD23" s="34">
        <v>0.97945959000000005</v>
      </c>
      <c r="AE23" s="37">
        <v>-7.4372839999999996E-2</v>
      </c>
      <c r="AF23" s="34">
        <f t="shared" si="0"/>
        <v>0</v>
      </c>
      <c r="AJ23" s="6">
        <v>1</v>
      </c>
      <c r="AK23" s="33">
        <f t="shared" si="1"/>
        <v>-9.4913255330374646E-2</v>
      </c>
      <c r="AN23" s="6">
        <v>1.0213140498432698</v>
      </c>
      <c r="AO23" s="33">
        <f t="shared" si="2"/>
        <v>-0.11622730517364444</v>
      </c>
      <c r="AQ23" s="6">
        <v>1.0901184152512124</v>
      </c>
      <c r="AR23" s="33">
        <f t="shared" si="3"/>
        <v>-0.18503167058158709</v>
      </c>
      <c r="AT23" s="6">
        <v>1.0991819457145744</v>
      </c>
      <c r="AU23" s="33">
        <f t="shared" si="4"/>
        <v>-0.19409520104494904</v>
      </c>
      <c r="AW23" s="6">
        <v>1.0727126611399513</v>
      </c>
      <c r="AX23" s="33">
        <f t="shared" si="5"/>
        <v>-0.16762591647032599</v>
      </c>
      <c r="AZ23" s="6">
        <v>1.1036069445737806</v>
      </c>
      <c r="BA23" s="33">
        <f t="shared" si="6"/>
        <v>-0.19852019990415526</v>
      </c>
      <c r="BC23" s="6">
        <v>1.0736286080580413</v>
      </c>
      <c r="BD23" s="33">
        <f t="shared" si="7"/>
        <v>-0.16854186338841592</v>
      </c>
    </row>
    <row r="24" spans="13:56" x14ac:dyDescent="0.3">
      <c r="M24" s="41"/>
      <c r="AB24" s="6">
        <v>13</v>
      </c>
      <c r="AC24" s="34">
        <v>0.90508674466962535</v>
      </c>
      <c r="AD24" s="34">
        <v>1.0452341700000001</v>
      </c>
      <c r="AE24" s="37">
        <v>-0.14014742999999999</v>
      </c>
      <c r="AF24" s="34">
        <f t="shared" si="0"/>
        <v>0</v>
      </c>
      <c r="AJ24" s="6">
        <v>1</v>
      </c>
      <c r="AK24" s="33">
        <f t="shared" si="1"/>
        <v>-9.4913255330374646E-2</v>
      </c>
      <c r="AN24" s="6">
        <v>1.0398867198410975</v>
      </c>
      <c r="AO24" s="33">
        <f t="shared" si="2"/>
        <v>-0.13479997517147213</v>
      </c>
      <c r="AQ24" s="6">
        <v>1.1525953401779343</v>
      </c>
      <c r="AR24" s="33">
        <f t="shared" si="3"/>
        <v>-0.24750859550830895</v>
      </c>
      <c r="AT24" s="6">
        <v>1.2657431127110002</v>
      </c>
      <c r="AU24" s="33">
        <f t="shared" si="4"/>
        <v>-0.3606563680413748</v>
      </c>
      <c r="AW24" s="6">
        <v>1.141282465656217</v>
      </c>
      <c r="AX24" s="33">
        <f t="shared" si="5"/>
        <v>-0.2361957209865917</v>
      </c>
      <c r="AZ24" s="6">
        <v>1.2014191975555171</v>
      </c>
      <c r="BA24" s="33">
        <f t="shared" si="6"/>
        <v>-0.29633245288589172</v>
      </c>
      <c r="BC24" s="6">
        <v>1.1287216115659795</v>
      </c>
      <c r="BD24" s="33">
        <f t="shared" si="7"/>
        <v>-0.22363486689635415</v>
      </c>
    </row>
    <row r="25" spans="13:56" x14ac:dyDescent="0.3">
      <c r="M25" s="41"/>
      <c r="AB25" s="6">
        <v>14</v>
      </c>
      <c r="AC25" s="34">
        <v>0.90508674466962535</v>
      </c>
      <c r="AD25" s="34">
        <v>1.05048016</v>
      </c>
      <c r="AE25" s="37">
        <v>-0.14539342</v>
      </c>
      <c r="AF25" s="34">
        <f t="shared" si="0"/>
        <v>0</v>
      </c>
      <c r="AJ25" s="6">
        <v>1</v>
      </c>
      <c r="AK25" s="33">
        <f t="shared" si="1"/>
        <v>-9.4913255330374646E-2</v>
      </c>
      <c r="AN25" s="6">
        <v>1.0421738928028303</v>
      </c>
      <c r="AO25" s="33">
        <f t="shared" si="2"/>
        <v>-0.13708714813320499</v>
      </c>
      <c r="AQ25" s="6">
        <v>1.1381807107197748</v>
      </c>
      <c r="AR25" s="33">
        <f t="shared" si="3"/>
        <v>-0.23309396605014943</v>
      </c>
      <c r="AT25" s="6">
        <v>1.2515906317674386</v>
      </c>
      <c r="AU25" s="33">
        <f t="shared" si="4"/>
        <v>-0.34650388709781321</v>
      </c>
      <c r="AW25" s="6">
        <v>1.1302582421829275</v>
      </c>
      <c r="AX25" s="33">
        <f t="shared" si="5"/>
        <v>-0.22517149751330212</v>
      </c>
      <c r="AZ25" s="6">
        <v>1.1914669065062597</v>
      </c>
      <c r="BA25" s="33">
        <f t="shared" si="6"/>
        <v>-0.28638016183663439</v>
      </c>
      <c r="BC25" s="6">
        <v>1.1186540135115584</v>
      </c>
      <c r="BD25" s="33">
        <f t="shared" si="7"/>
        <v>-0.213567268841933</v>
      </c>
    </row>
    <row r="26" spans="13:56" x14ac:dyDescent="0.3">
      <c r="M26" s="41"/>
      <c r="AB26" s="6">
        <v>15</v>
      </c>
      <c r="AC26" s="34">
        <v>0.90508674466962535</v>
      </c>
      <c r="AD26" s="34">
        <v>0.92880465999999995</v>
      </c>
      <c r="AE26" s="37">
        <v>-2.371792E-2</v>
      </c>
      <c r="AF26" s="34">
        <f t="shared" si="0"/>
        <v>0</v>
      </c>
      <c r="AJ26" s="6">
        <v>1</v>
      </c>
      <c r="AK26" s="33">
        <f t="shared" si="1"/>
        <v>-9.4913255330374646E-2</v>
      </c>
      <c r="AN26" s="6">
        <v>0.98255454517240315</v>
      </c>
      <c r="AO26" s="33">
        <f t="shared" si="2"/>
        <v>-7.7467800502777795E-2</v>
      </c>
      <c r="AQ26" s="6">
        <v>0.95719706286155493</v>
      </c>
      <c r="AR26" s="33">
        <f t="shared" si="3"/>
        <v>-5.2110318191929572E-2</v>
      </c>
      <c r="AT26" s="6">
        <v>0.90227553157493801</v>
      </c>
      <c r="AU26" s="33">
        <f t="shared" si="4"/>
        <v>2.8112130946873481E-3</v>
      </c>
      <c r="AW26" s="6">
        <v>0.9542462150457417</v>
      </c>
      <c r="AX26" s="33">
        <f t="shared" si="5"/>
        <v>-4.9159470376116343E-2</v>
      </c>
      <c r="AZ26" s="6">
        <v>0.92742810229250583</v>
      </c>
      <c r="BA26" s="33">
        <f t="shared" si="6"/>
        <v>-2.2341357622880476E-2</v>
      </c>
      <c r="BC26" s="6">
        <v>0.95951495171013501</v>
      </c>
      <c r="BD26" s="33">
        <f t="shared" si="7"/>
        <v>-5.4428207040509657E-2</v>
      </c>
    </row>
    <row r="27" spans="13:56" x14ac:dyDescent="0.3">
      <c r="M27" s="41"/>
      <c r="AB27" s="6">
        <v>16</v>
      </c>
      <c r="AC27" s="34">
        <v>0.90508674466962535</v>
      </c>
      <c r="AD27" s="34">
        <v>0.93228612</v>
      </c>
      <c r="AE27" s="37">
        <v>-2.719937E-2</v>
      </c>
      <c r="AF27" s="34">
        <f t="shared" si="0"/>
        <v>0</v>
      </c>
      <c r="AJ27" s="6">
        <v>1</v>
      </c>
      <c r="AK27" s="33">
        <f t="shared" si="1"/>
        <v>-9.4913255330374646E-2</v>
      </c>
      <c r="AN27" s="6">
        <v>0.97556655597281272</v>
      </c>
      <c r="AO27" s="33">
        <f t="shared" si="2"/>
        <v>-7.0479811303187367E-2</v>
      </c>
      <c r="AQ27" s="6">
        <v>0.94648379055759435</v>
      </c>
      <c r="AR27" s="33">
        <f t="shared" si="3"/>
        <v>-4.1397045887968997E-2</v>
      </c>
      <c r="AT27" s="6">
        <v>0.89714408294921322</v>
      </c>
      <c r="AU27" s="33">
        <f t="shared" si="4"/>
        <v>7.9426617204121364E-3</v>
      </c>
      <c r="AW27" s="6">
        <v>0.94676081179340321</v>
      </c>
      <c r="AX27" s="33">
        <f t="shared" si="5"/>
        <v>-4.1674067123777858E-2</v>
      </c>
      <c r="AZ27" s="6">
        <v>0.91835833309355841</v>
      </c>
      <c r="BA27" s="33">
        <f t="shared" si="6"/>
        <v>-1.3271588423933056E-2</v>
      </c>
      <c r="BC27" s="6">
        <v>0.95115001599720295</v>
      </c>
      <c r="BD27" s="33">
        <f t="shared" si="7"/>
        <v>-4.6063271327577593E-2</v>
      </c>
    </row>
    <row r="28" spans="13:56" x14ac:dyDescent="0.3">
      <c r="M28" s="41"/>
      <c r="AB28" s="6">
        <v>17</v>
      </c>
      <c r="AC28" s="34">
        <v>0.90508674466962535</v>
      </c>
      <c r="AD28" s="34">
        <v>0.96634993999999996</v>
      </c>
      <c r="AE28" s="37">
        <v>-6.1263190000000002E-2</v>
      </c>
      <c r="AF28" s="34">
        <f t="shared" si="0"/>
        <v>0</v>
      </c>
      <c r="AJ28" s="6">
        <v>1</v>
      </c>
      <c r="AK28" s="33">
        <f t="shared" si="1"/>
        <v>-9.4913255330374646E-2</v>
      </c>
      <c r="AN28" s="6">
        <v>0.98539244592036246</v>
      </c>
      <c r="AO28" s="33">
        <f t="shared" si="2"/>
        <v>-8.0305701250737105E-2</v>
      </c>
      <c r="AQ28" s="6">
        <v>0.96943993008459561</v>
      </c>
      <c r="AR28" s="33">
        <f t="shared" si="3"/>
        <v>-6.435318541497026E-2</v>
      </c>
      <c r="AT28" s="6">
        <v>0.97620836684303447</v>
      </c>
      <c r="AU28" s="33">
        <f t="shared" si="4"/>
        <v>-7.1121622173409116E-2</v>
      </c>
      <c r="AW28" s="6">
        <v>0.97672268274645646</v>
      </c>
      <c r="AX28" s="33">
        <f t="shared" si="5"/>
        <v>-7.1635938076831107E-2</v>
      </c>
      <c r="AZ28" s="6">
        <v>0.97337403683825929</v>
      </c>
      <c r="BA28" s="33">
        <f t="shared" si="6"/>
        <v>-6.828729216863394E-2</v>
      </c>
      <c r="BC28" s="6">
        <v>0.97617127060337927</v>
      </c>
      <c r="BD28" s="33">
        <f t="shared" si="7"/>
        <v>-7.1084525933753917E-2</v>
      </c>
    </row>
    <row r="29" spans="13:56" x14ac:dyDescent="0.3">
      <c r="M29" s="41"/>
      <c r="AB29" s="6">
        <v>18</v>
      </c>
      <c r="AC29" s="34">
        <v>0.90508674466962535</v>
      </c>
      <c r="AD29" s="34">
        <v>0.93554230999999999</v>
      </c>
      <c r="AE29" s="37">
        <v>-3.045556E-2</v>
      </c>
      <c r="AF29" s="34">
        <f t="shared" si="0"/>
        <v>0</v>
      </c>
      <c r="AJ29" s="6">
        <v>1</v>
      </c>
      <c r="AK29" s="33">
        <f t="shared" si="1"/>
        <v>-9.4913255330374646E-2</v>
      </c>
      <c r="AN29" s="6">
        <v>0.95985071847552839</v>
      </c>
      <c r="AO29" s="33">
        <f t="shared" si="2"/>
        <v>-5.4763973805903032E-2</v>
      </c>
      <c r="AQ29" s="6">
        <v>0.92668731387055714</v>
      </c>
      <c r="AR29" s="33">
        <f t="shared" si="3"/>
        <v>-2.1600569200931785E-2</v>
      </c>
      <c r="AT29" s="6">
        <v>0.89666627168882351</v>
      </c>
      <c r="AU29" s="33">
        <f t="shared" si="4"/>
        <v>8.4204729808018408E-3</v>
      </c>
      <c r="AW29" s="6">
        <v>0.93459143730660454</v>
      </c>
      <c r="AX29" s="33">
        <f t="shared" si="5"/>
        <v>-2.9504692636979191E-2</v>
      </c>
      <c r="AZ29" s="6">
        <v>0.90825619377222921</v>
      </c>
      <c r="BA29" s="33">
        <f t="shared" si="6"/>
        <v>-3.1694491026038607E-3</v>
      </c>
      <c r="BC29" s="6">
        <v>0.93690094813941871</v>
      </c>
      <c r="BD29" s="33">
        <f t="shared" si="7"/>
        <v>-3.1814203469793356E-2</v>
      </c>
    </row>
    <row r="30" spans="13:56" x14ac:dyDescent="0.3">
      <c r="M30" s="41"/>
      <c r="AB30" s="6">
        <v>19</v>
      </c>
      <c r="AC30" s="34">
        <v>0.90508674466962535</v>
      </c>
      <c r="AD30" s="34">
        <v>0.98641745000000003</v>
      </c>
      <c r="AE30" s="37">
        <v>-8.1330710000000001E-2</v>
      </c>
      <c r="AF30" s="34">
        <f t="shared" si="0"/>
        <v>0</v>
      </c>
      <c r="AJ30" s="6">
        <v>1</v>
      </c>
      <c r="AK30" s="33">
        <f t="shared" si="1"/>
        <v>-9.4913255330374646E-2</v>
      </c>
      <c r="AN30" s="6">
        <v>0.98906396449520495</v>
      </c>
      <c r="AO30" s="33">
        <f t="shared" si="2"/>
        <v>-8.3977219825579597E-2</v>
      </c>
      <c r="AQ30" s="6">
        <v>0.98030613049025905</v>
      </c>
      <c r="AR30" s="33">
        <f t="shared" si="3"/>
        <v>-7.52193858206337E-2</v>
      </c>
      <c r="AT30" s="6">
        <v>1.0212132862336254</v>
      </c>
      <c r="AU30" s="33">
        <f t="shared" si="4"/>
        <v>-0.11612654156400004</v>
      </c>
      <c r="AW30" s="6">
        <v>0.99200431974287351</v>
      </c>
      <c r="AX30" s="33">
        <f t="shared" si="5"/>
        <v>-8.6917575073248154E-2</v>
      </c>
      <c r="AZ30" s="6">
        <v>1.0055550826116766</v>
      </c>
      <c r="BA30" s="33">
        <f t="shared" si="6"/>
        <v>-0.10046833794205123</v>
      </c>
      <c r="BC30" s="6">
        <v>0.98907104744196306</v>
      </c>
      <c r="BD30" s="33">
        <f t="shared" si="7"/>
        <v>-8.3984302772337704E-2</v>
      </c>
    </row>
    <row r="31" spans="13:56" x14ac:dyDescent="0.3">
      <c r="M31" s="41"/>
      <c r="AB31" s="6">
        <v>20</v>
      </c>
      <c r="AC31" s="34">
        <v>0.90508674466962535</v>
      </c>
      <c r="AD31" s="34">
        <v>0.97493489</v>
      </c>
      <c r="AE31" s="37">
        <v>-6.9848149999999998E-2</v>
      </c>
      <c r="AF31" s="34">
        <f t="shared" si="0"/>
        <v>0</v>
      </c>
      <c r="AJ31" s="6">
        <v>1</v>
      </c>
      <c r="AK31" s="33">
        <f t="shared" si="1"/>
        <v>-9.4913255330374646E-2</v>
      </c>
      <c r="AN31" s="6">
        <v>0.97657459420874582</v>
      </c>
      <c r="AO31" s="33">
        <f t="shared" si="2"/>
        <v>-7.1487849539120463E-2</v>
      </c>
      <c r="AQ31" s="6">
        <v>0.96136571053893694</v>
      </c>
      <c r="AR31" s="33">
        <f t="shared" si="3"/>
        <v>-5.6278965869311581E-2</v>
      </c>
      <c r="AT31" s="6">
        <v>0.9941977579596587</v>
      </c>
      <c r="AU31" s="33">
        <f t="shared" si="4"/>
        <v>-8.9111013290033347E-2</v>
      </c>
      <c r="AW31" s="6">
        <v>0.97509150865121186</v>
      </c>
      <c r="AX31" s="33">
        <f t="shared" si="5"/>
        <v>-7.0004763981586504E-2</v>
      </c>
      <c r="AZ31" s="6">
        <v>0.98230512923794155</v>
      </c>
      <c r="BA31" s="33">
        <f t="shared" si="6"/>
        <v>-7.7218384568316201E-2</v>
      </c>
      <c r="BC31" s="6">
        <v>0.97287035992377902</v>
      </c>
      <c r="BD31" s="33">
        <f t="shared" si="7"/>
        <v>-6.7783615254153662E-2</v>
      </c>
    </row>
    <row r="32" spans="13:56" x14ac:dyDescent="0.3">
      <c r="M32" s="41"/>
      <c r="AB32" s="6">
        <v>21</v>
      </c>
      <c r="AC32" s="34">
        <v>0.90508674466962535</v>
      </c>
      <c r="AD32" s="34">
        <v>0.96626179000000001</v>
      </c>
      <c r="AE32" s="37">
        <v>-6.1175050000000002E-2</v>
      </c>
      <c r="AF32" s="34">
        <f t="shared" si="0"/>
        <v>0</v>
      </c>
      <c r="AJ32" s="6">
        <v>1</v>
      </c>
      <c r="AK32" s="33">
        <f t="shared" si="1"/>
        <v>-9.4913255330374646E-2</v>
      </c>
      <c r="AN32" s="6">
        <v>0.96610688681294798</v>
      </c>
      <c r="AO32" s="33">
        <f t="shared" si="2"/>
        <v>-6.1020142143322631E-2</v>
      </c>
      <c r="AQ32" s="6">
        <v>0.94860186743991115</v>
      </c>
      <c r="AR32" s="33">
        <f t="shared" si="3"/>
        <v>-4.3515122770285797E-2</v>
      </c>
      <c r="AT32" s="6">
        <v>0.99868242709596899</v>
      </c>
      <c r="AU32" s="33">
        <f t="shared" si="4"/>
        <v>-9.359568242634364E-2</v>
      </c>
      <c r="AW32" s="6">
        <v>0.96775713358803761</v>
      </c>
      <c r="AX32" s="33">
        <f t="shared" si="5"/>
        <v>-6.2670388918412256E-2</v>
      </c>
      <c r="AZ32" s="6">
        <v>0.97259818464347692</v>
      </c>
      <c r="BA32" s="33">
        <f t="shared" si="6"/>
        <v>-6.7511439973851561E-2</v>
      </c>
      <c r="BC32" s="6">
        <v>0.96300894413925087</v>
      </c>
      <c r="BD32" s="33">
        <f t="shared" si="7"/>
        <v>-5.7922199469625513E-2</v>
      </c>
    </row>
    <row r="33" spans="13:56" x14ac:dyDescent="0.3">
      <c r="M33" s="41"/>
      <c r="AB33" s="6">
        <v>22</v>
      </c>
      <c r="AC33" s="34">
        <v>0.90508674466962535</v>
      </c>
      <c r="AD33" s="34">
        <v>0.93560675999999998</v>
      </c>
      <c r="AE33" s="37">
        <v>-3.0520019999999998E-2</v>
      </c>
      <c r="AF33" s="34">
        <f t="shared" si="0"/>
        <v>0</v>
      </c>
      <c r="AJ33" s="6">
        <v>1</v>
      </c>
      <c r="AK33" s="33">
        <f t="shared" si="1"/>
        <v>-9.4913255330374646E-2</v>
      </c>
      <c r="AN33" s="6">
        <v>0.93738121101145211</v>
      </c>
      <c r="AO33" s="33">
        <f t="shared" si="2"/>
        <v>-3.2294466341826755E-2</v>
      </c>
      <c r="AQ33" s="6">
        <v>0.91175796550511601</v>
      </c>
      <c r="AR33" s="33">
        <f t="shared" si="3"/>
        <v>-6.6712208354906544E-3</v>
      </c>
      <c r="AT33" s="6">
        <v>0.92915027414295082</v>
      </c>
      <c r="AU33" s="33">
        <f t="shared" si="4"/>
        <v>-2.4063529473325462E-2</v>
      </c>
      <c r="AW33" s="6">
        <v>0.93137434565505262</v>
      </c>
      <c r="AX33" s="33">
        <f t="shared" si="5"/>
        <v>-2.6287600985427262E-2</v>
      </c>
      <c r="AZ33" s="6">
        <v>0.93157436598641896</v>
      </c>
      <c r="BA33" s="33">
        <f t="shared" si="6"/>
        <v>-2.6487621316793608E-2</v>
      </c>
      <c r="BC33" s="6">
        <v>0.93181755642301067</v>
      </c>
      <c r="BD33" s="33">
        <f t="shared" si="7"/>
        <v>-2.673081175338532E-2</v>
      </c>
    </row>
    <row r="34" spans="13:56" x14ac:dyDescent="0.3">
      <c r="M34" s="41"/>
      <c r="AB34" s="6">
        <v>23</v>
      </c>
      <c r="AC34" s="34">
        <v>0.90508674466962535</v>
      </c>
      <c r="AD34" s="34">
        <v>0.91936326999999995</v>
      </c>
      <c r="AE34" s="37">
        <v>-1.4276530000000001E-2</v>
      </c>
      <c r="AF34" s="34">
        <f>IF(AD34&lt;AC34,AE34,0)</f>
        <v>0</v>
      </c>
      <c r="AJ34" s="6">
        <v>1</v>
      </c>
      <c r="AK34" s="33">
        <f t="shared" si="1"/>
        <v>-9.4913255330374646E-2</v>
      </c>
      <c r="AN34" s="6">
        <v>0.9192092113838799</v>
      </c>
      <c r="AO34" s="33">
        <f t="shared" si="2"/>
        <v>-1.4122466714254545E-2</v>
      </c>
      <c r="AQ34" s="6">
        <v>0.89281920456398256</v>
      </c>
      <c r="AR34" s="33">
        <f t="shared" si="3"/>
        <v>1.2267540105642794E-2</v>
      </c>
      <c r="AT34" s="6">
        <v>0.89081355987176114</v>
      </c>
      <c r="AU34" s="33">
        <f t="shared" si="4"/>
        <v>1.4273184797864213E-2</v>
      </c>
      <c r="AW34" s="6">
        <v>0.9120023784316077</v>
      </c>
      <c r="AX34" s="33">
        <f t="shared" si="5"/>
        <v>-6.9156337619823427E-3</v>
      </c>
      <c r="AZ34" s="6">
        <v>0.89055252487759884</v>
      </c>
      <c r="BA34" s="33">
        <f t="shared" si="6"/>
        <v>1.4534219792026515E-2</v>
      </c>
      <c r="BC34" s="6">
        <v>0.91195351155696858</v>
      </c>
      <c r="BD34" s="33">
        <f t="shared" si="7"/>
        <v>-6.866766887343223E-3</v>
      </c>
    </row>
    <row r="35" spans="13:56" x14ac:dyDescent="0.3">
      <c r="M35" s="41"/>
      <c r="AB35" s="6">
        <v>24</v>
      </c>
      <c r="AC35" s="34">
        <v>0.90508674466962535</v>
      </c>
      <c r="AD35" s="34">
        <v>0.92164104999999996</v>
      </c>
      <c r="AE35" s="37">
        <v>-1.6554300000000001E-2</v>
      </c>
      <c r="AF35" s="34">
        <f t="shared" si="0"/>
        <v>0</v>
      </c>
      <c r="AJ35" s="6">
        <v>1</v>
      </c>
      <c r="AK35" s="33">
        <f t="shared" si="1"/>
        <v>-9.4913255330374646E-2</v>
      </c>
      <c r="AN35" s="6">
        <v>0.91880202352503026</v>
      </c>
      <c r="AO35" s="33">
        <f t="shared" si="2"/>
        <v>-1.3715278855404911E-2</v>
      </c>
      <c r="AQ35" s="6">
        <v>0.8955087969301404</v>
      </c>
      <c r="AR35" s="33">
        <f t="shared" si="3"/>
        <v>9.5779477394849488E-3</v>
      </c>
      <c r="AT35" s="6">
        <v>0.90004101219201094</v>
      </c>
      <c r="AU35" s="33">
        <f t="shared" si="4"/>
        <v>5.0457324776144175E-3</v>
      </c>
      <c r="AW35" s="6">
        <v>0.91546606631136085</v>
      </c>
      <c r="AX35" s="33">
        <f t="shared" si="5"/>
        <v>-1.0379321641735495E-2</v>
      </c>
      <c r="AZ35" s="6">
        <v>0.90061097066955575</v>
      </c>
      <c r="BA35" s="33">
        <f t="shared" si="6"/>
        <v>4.4757740000695989E-3</v>
      </c>
      <c r="BC35" s="6">
        <v>0.91557162114151913</v>
      </c>
      <c r="BD35" s="33">
        <f t="shared" si="7"/>
        <v>-1.0484876471893778E-2</v>
      </c>
    </row>
    <row r="36" spans="13:56" x14ac:dyDescent="0.3">
      <c r="M36" s="41"/>
      <c r="AB36" s="6">
        <v>25</v>
      </c>
      <c r="AC36" s="34">
        <v>0.90508674466962535</v>
      </c>
      <c r="AD36" s="34">
        <v>0.91829950999999999</v>
      </c>
      <c r="AE36" s="37">
        <v>-1.321276E-2</v>
      </c>
      <c r="AF36" s="34">
        <f t="shared" si="0"/>
        <v>0</v>
      </c>
      <c r="AJ36" s="6">
        <v>1</v>
      </c>
      <c r="AK36" s="33">
        <f t="shared" si="1"/>
        <v>-9.4913255330374646E-2</v>
      </c>
      <c r="AN36" s="6">
        <v>0.91552465783184878</v>
      </c>
      <c r="AO36" s="33">
        <f t="shared" si="2"/>
        <v>-1.0437913162223422E-2</v>
      </c>
      <c r="AQ36" s="6">
        <v>0.89242550473712245</v>
      </c>
      <c r="AR36" s="33">
        <f t="shared" si="3"/>
        <v>1.2661239932502899E-2</v>
      </c>
      <c r="AT36" s="6">
        <v>0.89816472974494088</v>
      </c>
      <c r="AU36" s="33">
        <f t="shared" si="4"/>
        <v>6.922014924684472E-3</v>
      </c>
      <c r="AW36" s="6">
        <v>0.91311244090065702</v>
      </c>
      <c r="AX36" s="33">
        <f t="shared" si="5"/>
        <v>-8.0256962310316649E-3</v>
      </c>
      <c r="AZ36" s="6">
        <v>0.9122169639878015</v>
      </c>
      <c r="BA36" s="33">
        <f t="shared" si="6"/>
        <v>-7.1302193181761453E-3</v>
      </c>
      <c r="BC36" s="6">
        <v>0.91567195414604374</v>
      </c>
      <c r="BD36" s="33">
        <f t="shared" si="7"/>
        <v>-1.0585209476418389E-2</v>
      </c>
    </row>
    <row r="37" spans="13:56" x14ac:dyDescent="0.3">
      <c r="M37" s="41"/>
      <c r="AB37" s="6">
        <v>26</v>
      </c>
      <c r="AC37" s="34">
        <v>0.90508674466962535</v>
      </c>
      <c r="AD37" s="34">
        <v>0.88745573</v>
      </c>
      <c r="AE37" s="37">
        <v>1.7631020000000001E-2</v>
      </c>
      <c r="AF37" s="34">
        <f t="shared" si="0"/>
        <v>1.7631020000000001E-2</v>
      </c>
      <c r="AJ37" s="6">
        <v>1</v>
      </c>
      <c r="AK37" s="33">
        <f t="shared" si="1"/>
        <v>-9.4913255330374646E-2</v>
      </c>
      <c r="AN37" s="6">
        <v>0.88176034263368619</v>
      </c>
      <c r="AO37" s="33">
        <f t="shared" si="2"/>
        <v>2.3326402035939164E-2</v>
      </c>
      <c r="AQ37" s="6">
        <v>0.85983591479342181</v>
      </c>
      <c r="AR37" s="33">
        <f t="shared" si="3"/>
        <v>4.5250829876203547E-2</v>
      </c>
      <c r="AT37" s="6">
        <v>0.83819845606421017</v>
      </c>
      <c r="AU37" s="33">
        <f t="shared" si="4"/>
        <v>6.688828860541518E-2</v>
      </c>
      <c r="AW37" s="6">
        <v>0.8806127524861509</v>
      </c>
      <c r="AX37" s="33">
        <f t="shared" si="5"/>
        <v>2.4473992183474458E-2</v>
      </c>
      <c r="AZ37" s="6">
        <v>0.83846188638381647</v>
      </c>
      <c r="BA37" s="33">
        <f t="shared" si="6"/>
        <v>6.6624858285808886E-2</v>
      </c>
      <c r="BC37" s="6">
        <v>0.88066274163551972</v>
      </c>
      <c r="BD37" s="33">
        <f t="shared" si="7"/>
        <v>2.4424003034105635E-2</v>
      </c>
    </row>
    <row r="38" spans="13:56" x14ac:dyDescent="0.3">
      <c r="M38" s="41"/>
      <c r="AB38" s="6">
        <v>27</v>
      </c>
      <c r="AC38" s="34">
        <v>0.90508674466962535</v>
      </c>
      <c r="AD38" s="34">
        <v>0.89068986999999999</v>
      </c>
      <c r="AE38" s="37">
        <v>1.4396870000000001E-2</v>
      </c>
      <c r="AF38" s="34">
        <f t="shared" si="0"/>
        <v>1.4396870000000001E-2</v>
      </c>
      <c r="AJ38" s="6">
        <v>1</v>
      </c>
      <c r="AK38" s="33">
        <f t="shared" si="1"/>
        <v>-9.4913255330374646E-2</v>
      </c>
      <c r="AN38" s="6">
        <v>0.88080692715930586</v>
      </c>
      <c r="AO38" s="33">
        <f t="shared" si="2"/>
        <v>2.427981751031949E-2</v>
      </c>
      <c r="AQ38" s="6">
        <v>0.86338367058294552</v>
      </c>
      <c r="AR38" s="33">
        <f t="shared" si="3"/>
        <v>4.1703074086679837E-2</v>
      </c>
      <c r="AT38" s="6">
        <v>0.84548683138128533</v>
      </c>
      <c r="AU38" s="33">
        <f t="shared" si="4"/>
        <v>5.9599913288340023E-2</v>
      </c>
      <c r="AW38" s="6">
        <v>0.88431372435313427</v>
      </c>
      <c r="AX38" s="33">
        <f t="shared" si="5"/>
        <v>2.0773020316491086E-2</v>
      </c>
      <c r="AZ38" s="6">
        <v>0.84569759174777237</v>
      </c>
      <c r="BA38" s="33">
        <f t="shared" si="6"/>
        <v>5.9389152921852983E-2</v>
      </c>
      <c r="BC38" s="6">
        <v>0.88435352893883246</v>
      </c>
      <c r="BD38" s="33">
        <f t="shared" si="7"/>
        <v>2.0733215730792898E-2</v>
      </c>
    </row>
    <row r="39" spans="13:56" x14ac:dyDescent="0.3">
      <c r="M39" s="41"/>
      <c r="AB39" s="6">
        <v>28</v>
      </c>
      <c r="AC39" s="34">
        <v>0.90508674466962535</v>
      </c>
      <c r="AD39" s="34">
        <v>0.89597214000000003</v>
      </c>
      <c r="AE39" s="37">
        <v>9.1146100000000004E-3</v>
      </c>
      <c r="AF39" s="34">
        <f t="shared" si="0"/>
        <v>9.1146100000000004E-3</v>
      </c>
      <c r="AJ39" s="6">
        <v>1</v>
      </c>
      <c r="AK39" s="33">
        <f t="shared" si="1"/>
        <v>-9.4913255330374646E-2</v>
      </c>
      <c r="AN39" s="6">
        <v>0.88182737965922842</v>
      </c>
      <c r="AO39" s="33">
        <f t="shared" si="2"/>
        <v>2.3259365010396937E-2</v>
      </c>
      <c r="AQ39" s="6">
        <v>0.86878550328687554</v>
      </c>
      <c r="AR39" s="33">
        <f t="shared" si="3"/>
        <v>3.6301241382749816E-2</v>
      </c>
      <c r="AT39" s="6">
        <v>0.85509016885044309</v>
      </c>
      <c r="AU39" s="33">
        <f t="shared" si="4"/>
        <v>4.9996575819182265E-2</v>
      </c>
      <c r="AW39" s="6">
        <v>0.88965681924811646</v>
      </c>
      <c r="AX39" s="33">
        <f t="shared" si="5"/>
        <v>1.5429925421508894E-2</v>
      </c>
      <c r="AZ39" s="6">
        <v>0.8498188209366957</v>
      </c>
      <c r="BA39" s="33">
        <f t="shared" si="6"/>
        <v>5.5267923732929658E-2</v>
      </c>
      <c r="BC39" s="6">
        <v>0.8886603032476994</v>
      </c>
      <c r="BD39" s="33">
        <f t="shared" si="7"/>
        <v>1.6426441421925952E-2</v>
      </c>
    </row>
    <row r="40" spans="13:56" x14ac:dyDescent="0.3">
      <c r="M40" s="41"/>
      <c r="AB40" s="6">
        <v>29</v>
      </c>
      <c r="AC40" s="34">
        <v>0.90508674466962535</v>
      </c>
      <c r="AD40" s="34">
        <v>0.90196452999999999</v>
      </c>
      <c r="AE40" s="37">
        <v>3.1222099999999998E-3</v>
      </c>
      <c r="AF40" s="34">
        <f t="shared" si="0"/>
        <v>3.1222099999999998E-3</v>
      </c>
      <c r="AJ40" s="6">
        <v>1</v>
      </c>
      <c r="AK40" s="33">
        <f t="shared" si="1"/>
        <v>-9.4913255330374646E-2</v>
      </c>
      <c r="AN40" s="6">
        <v>0.88474721454951732</v>
      </c>
      <c r="AO40" s="33">
        <f t="shared" si="2"/>
        <v>2.0339530120108029E-2</v>
      </c>
      <c r="AQ40" s="6">
        <v>0.87464844071728198</v>
      </c>
      <c r="AR40" s="33">
        <f t="shared" si="3"/>
        <v>3.0438303952343371E-2</v>
      </c>
      <c r="AT40" s="6">
        <v>0.86484180250609077</v>
      </c>
      <c r="AU40" s="33">
        <f t="shared" si="4"/>
        <v>4.0244942163534581E-2</v>
      </c>
      <c r="AW40" s="6">
        <v>0.89531842831503206</v>
      </c>
      <c r="AX40" s="33">
        <f t="shared" si="5"/>
        <v>9.7683163545932983E-3</v>
      </c>
      <c r="AZ40" s="6">
        <v>0.86117343746736841</v>
      </c>
      <c r="BA40" s="33">
        <f t="shared" si="6"/>
        <v>4.3913307202256946E-2</v>
      </c>
      <c r="BC40" s="6">
        <v>0.89462830146362582</v>
      </c>
      <c r="BD40" s="33">
        <f t="shared" si="7"/>
        <v>1.0458443205999535E-2</v>
      </c>
    </row>
    <row r="41" spans="13:56" x14ac:dyDescent="0.3">
      <c r="M41" s="41"/>
      <c r="AB41" s="6">
        <v>30</v>
      </c>
      <c r="AC41" s="34">
        <v>0.90508674466962535</v>
      </c>
      <c r="AD41" s="34">
        <v>0.89937308999999999</v>
      </c>
      <c r="AE41" s="37">
        <v>5.7136499999999998E-3</v>
      </c>
      <c r="AF41" s="34">
        <f t="shared" si="0"/>
        <v>5.7136499999999998E-3</v>
      </c>
      <c r="AJ41" s="6">
        <v>1</v>
      </c>
      <c r="AK41" s="33">
        <f t="shared" si="1"/>
        <v>-9.4913255330374646E-2</v>
      </c>
      <c r="AN41" s="6">
        <v>0.87872877936749316</v>
      </c>
      <c r="AO41" s="33">
        <f t="shared" si="2"/>
        <v>2.6357965302132191E-2</v>
      </c>
      <c r="AQ41" s="6">
        <v>0.87176767564062341</v>
      </c>
      <c r="AR41" s="33">
        <f t="shared" si="3"/>
        <v>3.3319069029001946E-2</v>
      </c>
      <c r="AT41" s="6">
        <v>0.85898292002691368</v>
      </c>
      <c r="AU41" s="33">
        <f t="shared" si="4"/>
        <v>4.6103824642711677E-2</v>
      </c>
      <c r="AW41" s="6">
        <v>0.89233735184235963</v>
      </c>
      <c r="AX41" s="33">
        <f t="shared" si="5"/>
        <v>1.2749392827265726E-2</v>
      </c>
      <c r="AZ41" s="6">
        <v>0.85438125062784676</v>
      </c>
      <c r="BA41" s="33">
        <f t="shared" si="6"/>
        <v>5.0705494041778598E-2</v>
      </c>
      <c r="BC41" s="6">
        <v>0.89146770160626021</v>
      </c>
      <c r="BD41" s="33">
        <f t="shared" si="7"/>
        <v>1.3619043063365144E-2</v>
      </c>
    </row>
    <row r="42" spans="13:56" x14ac:dyDescent="0.3">
      <c r="M42" s="41"/>
      <c r="AB42" s="6">
        <v>31</v>
      </c>
      <c r="AC42" s="34">
        <v>0.90508674466962535</v>
      </c>
      <c r="AD42" s="34">
        <v>0.90516538999999996</v>
      </c>
      <c r="AE42" s="37">
        <v>-7.8640000000000006E-5</v>
      </c>
      <c r="AF42" s="34">
        <f t="shared" si="0"/>
        <v>0</v>
      </c>
      <c r="AJ42" s="6">
        <v>1</v>
      </c>
      <c r="AK42" s="33">
        <f t="shared" si="1"/>
        <v>-9.4913255330374646E-2</v>
      </c>
      <c r="AN42" s="6">
        <v>0.88164861425778229</v>
      </c>
      <c r="AO42" s="33">
        <f t="shared" si="2"/>
        <v>2.3438130411843061E-2</v>
      </c>
      <c r="AQ42" s="6">
        <v>0.87729820519585822</v>
      </c>
      <c r="AR42" s="33">
        <f t="shared" si="3"/>
        <v>2.7788539473767138E-2</v>
      </c>
      <c r="AT42" s="6">
        <v>0.8682199615558297</v>
      </c>
      <c r="AU42" s="33">
        <f t="shared" si="4"/>
        <v>3.6866783113795654E-2</v>
      </c>
      <c r="AW42" s="6">
        <v>0.89768069670514083</v>
      </c>
      <c r="AX42" s="33">
        <f t="shared" si="5"/>
        <v>7.406047964484519E-3</v>
      </c>
      <c r="AZ42" s="6">
        <v>0.86503853687838572</v>
      </c>
      <c r="BA42" s="33">
        <f t="shared" si="6"/>
        <v>4.0048207791239632E-2</v>
      </c>
      <c r="BC42" s="6">
        <v>0.89708216416227782</v>
      </c>
      <c r="BD42" s="33">
        <f t="shared" si="7"/>
        <v>8.0045805073475362E-3</v>
      </c>
    </row>
    <row r="43" spans="13:56" x14ac:dyDescent="0.3">
      <c r="M43" s="41"/>
      <c r="AB43" s="6">
        <v>32</v>
      </c>
      <c r="AC43" s="34">
        <v>0.90508674466962535</v>
      </c>
      <c r="AD43" s="34">
        <v>0.91987414999999995</v>
      </c>
      <c r="AE43" s="37">
        <v>-1.4787399999999999E-2</v>
      </c>
      <c r="AF43" s="34">
        <f t="shared" si="0"/>
        <v>0</v>
      </c>
      <c r="AJ43" s="6">
        <v>1</v>
      </c>
      <c r="AK43" s="33">
        <f t="shared" si="1"/>
        <v>-9.4913255330374646E-2</v>
      </c>
      <c r="AN43" s="6">
        <v>0.8913590515502311</v>
      </c>
      <c r="AO43" s="33">
        <f t="shared" si="2"/>
        <v>1.3727693119394258E-2</v>
      </c>
      <c r="AQ43" s="6">
        <v>0.88952234031406341</v>
      </c>
      <c r="AR43" s="33">
        <f t="shared" si="3"/>
        <v>1.5564404355561945E-2</v>
      </c>
      <c r="AT43" s="6">
        <v>0.88401092285479654</v>
      </c>
      <c r="AU43" s="33">
        <f t="shared" si="4"/>
        <v>2.107582181482881E-2</v>
      </c>
      <c r="AW43" s="6">
        <v>0.90859035940353028</v>
      </c>
      <c r="AX43" s="33">
        <f t="shared" si="5"/>
        <v>-3.5036147339049251E-3</v>
      </c>
      <c r="AZ43" s="6">
        <v>0.88212908629165987</v>
      </c>
      <c r="BA43" s="33">
        <f t="shared" si="6"/>
        <v>2.2957658377965484E-2</v>
      </c>
      <c r="BC43" s="6">
        <v>0.90823608003711032</v>
      </c>
      <c r="BD43" s="33">
        <f t="shared" si="7"/>
        <v>-3.1493353674849622E-3</v>
      </c>
    </row>
    <row r="44" spans="13:56" x14ac:dyDescent="0.3">
      <c r="M44" s="41"/>
      <c r="AB44" s="6">
        <v>33</v>
      </c>
      <c r="AC44" s="34">
        <v>1.1114868590332661</v>
      </c>
      <c r="AD44" s="34">
        <v>1.1811331899999999</v>
      </c>
      <c r="AE44" s="37">
        <v>-6.9646330000000006E-2</v>
      </c>
      <c r="AF44" s="34">
        <f t="shared" si="0"/>
        <v>0</v>
      </c>
      <c r="AJ44" s="6">
        <v>1</v>
      </c>
      <c r="AK44" s="33">
        <f t="shared" si="1"/>
        <v>0.11148685903326605</v>
      </c>
      <c r="AN44" s="6">
        <v>1.0279167432457268</v>
      </c>
      <c r="AO44" s="33">
        <f t="shared" si="2"/>
        <v>8.3570115787539256E-2</v>
      </c>
      <c r="AQ44" s="6">
        <v>2.0927304773209596</v>
      </c>
      <c r="AR44" s="33">
        <f t="shared" si="3"/>
        <v>-0.98124361828769358</v>
      </c>
      <c r="AT44" s="6">
        <v>3.0034871423728031</v>
      </c>
      <c r="AU44" s="33">
        <f t="shared" si="4"/>
        <v>-1.8920002833395371</v>
      </c>
      <c r="AW44" s="6">
        <v>1.9170710360250318</v>
      </c>
      <c r="AX44" s="33">
        <f t="shared" si="5"/>
        <v>-0.80558417699176577</v>
      </c>
      <c r="AZ44" s="6">
        <v>3.0034871423728031</v>
      </c>
      <c r="BA44" s="33">
        <f t="shared" si="6"/>
        <v>-1.8920002833395371</v>
      </c>
      <c r="BC44" s="6">
        <v>1.9170710360250318</v>
      </c>
      <c r="BD44" s="33">
        <f t="shared" si="7"/>
        <v>-0.80558417699176577</v>
      </c>
    </row>
    <row r="45" spans="13:56" x14ac:dyDescent="0.3">
      <c r="M45" s="41"/>
      <c r="AB45" s="6">
        <v>34</v>
      </c>
      <c r="AC45" s="34">
        <v>1.1114868590332661</v>
      </c>
      <c r="AD45" s="34">
        <v>1.0671591600000001</v>
      </c>
      <c r="AE45" s="37">
        <v>4.4327699999999998E-2</v>
      </c>
      <c r="AF45" s="34">
        <f t="shared" si="0"/>
        <v>4.4327699999999998E-2</v>
      </c>
      <c r="AJ45" s="6">
        <v>1</v>
      </c>
      <c r="AK45" s="33">
        <f t="shared" si="1"/>
        <v>0.11148685903326605</v>
      </c>
      <c r="AN45" s="6">
        <v>1.0385572505054217</v>
      </c>
      <c r="AO45" s="33">
        <f t="shared" si="2"/>
        <v>7.2929608527844358E-2</v>
      </c>
      <c r="AQ45" s="6">
        <v>1.6071893722323523</v>
      </c>
      <c r="AR45" s="33">
        <f t="shared" si="3"/>
        <v>-0.4957025131990862</v>
      </c>
      <c r="AT45" s="6">
        <v>1.8560057871572706</v>
      </c>
      <c r="AU45" s="33">
        <f t="shared" si="4"/>
        <v>-0.74451892812400455</v>
      </c>
      <c r="AW45" s="6">
        <v>1.4904210466246191</v>
      </c>
      <c r="AX45" s="33">
        <f t="shared" si="5"/>
        <v>-0.378934187591353</v>
      </c>
      <c r="AZ45" s="6">
        <v>1.8560057871572706</v>
      </c>
      <c r="BA45" s="33">
        <f t="shared" si="6"/>
        <v>-0.74451892812400455</v>
      </c>
      <c r="BC45" s="6">
        <v>1.4904210466246191</v>
      </c>
      <c r="BD45" s="33">
        <f t="shared" si="7"/>
        <v>-0.378934187591353</v>
      </c>
    </row>
    <row r="46" spans="13:56" x14ac:dyDescent="0.3">
      <c r="M46" s="41"/>
      <c r="AB46" s="6">
        <v>35</v>
      </c>
      <c r="AC46" s="34">
        <v>1.1114868590332661</v>
      </c>
      <c r="AD46" s="34">
        <v>0.99286313000000004</v>
      </c>
      <c r="AE46" s="37">
        <v>0.11862373</v>
      </c>
      <c r="AF46" s="34">
        <f t="shared" si="0"/>
        <v>0.11862373</v>
      </c>
      <c r="AJ46" s="6">
        <v>1</v>
      </c>
      <c r="AK46" s="33">
        <f t="shared" si="1"/>
        <v>0.11148685903326605</v>
      </c>
      <c r="AN46" s="6">
        <v>1.0480582613490168</v>
      </c>
      <c r="AO46" s="33">
        <f t="shared" si="2"/>
        <v>6.3428597684249244E-2</v>
      </c>
      <c r="AQ46" s="6">
        <v>1.4379873202515852</v>
      </c>
      <c r="AR46" s="33">
        <f t="shared" si="3"/>
        <v>-0.3265004612183191</v>
      </c>
      <c r="AT46" s="6">
        <v>1.4415641335151943</v>
      </c>
      <c r="AU46" s="33">
        <f t="shared" si="4"/>
        <v>-0.33007727448192825</v>
      </c>
      <c r="AW46" s="6">
        <v>1.3230367581407743</v>
      </c>
      <c r="AX46" s="33">
        <f t="shared" si="5"/>
        <v>-0.21154989910750821</v>
      </c>
      <c r="AZ46" s="6">
        <v>1.4415641335151943</v>
      </c>
      <c r="BA46" s="33">
        <f t="shared" si="6"/>
        <v>-0.33007727448192825</v>
      </c>
      <c r="BC46" s="6">
        <v>1.3230367581407743</v>
      </c>
      <c r="BD46" s="33">
        <f t="shared" si="7"/>
        <v>-0.21154989910750821</v>
      </c>
    </row>
    <row r="47" spans="13:56" x14ac:dyDescent="0.3">
      <c r="M47" s="41"/>
      <c r="AB47" s="6">
        <v>36</v>
      </c>
      <c r="AC47" s="34">
        <v>1.1114868590332661</v>
      </c>
      <c r="AD47" s="34">
        <v>1.06082999</v>
      </c>
      <c r="AE47" s="37">
        <v>5.065687E-2</v>
      </c>
      <c r="AF47" s="34">
        <f t="shared" si="0"/>
        <v>5.065687E-2</v>
      </c>
      <c r="AJ47" s="6">
        <v>1</v>
      </c>
      <c r="AK47" s="33">
        <f t="shared" si="1"/>
        <v>0.11148685903326605</v>
      </c>
      <c r="AN47" s="6">
        <v>1.048939533174049</v>
      </c>
      <c r="AO47" s="33">
        <f t="shared" si="2"/>
        <v>6.2547325859217073E-2</v>
      </c>
      <c r="AQ47" s="6">
        <v>1.2829695436866377</v>
      </c>
      <c r="AR47" s="33">
        <f t="shared" si="3"/>
        <v>-0.17148268465337169</v>
      </c>
      <c r="AT47" s="6">
        <v>1.4288241289065018</v>
      </c>
      <c r="AU47" s="33">
        <f t="shared" si="4"/>
        <v>-0.31733726987323574</v>
      </c>
      <c r="AW47" s="6">
        <v>1.2451170353412444</v>
      </c>
      <c r="AX47" s="33">
        <f t="shared" si="5"/>
        <v>-0.13363017630797835</v>
      </c>
      <c r="AZ47" s="6">
        <v>1.364134805944681</v>
      </c>
      <c r="BA47" s="33">
        <f t="shared" si="6"/>
        <v>-0.2526479469114149</v>
      </c>
      <c r="BC47" s="6">
        <v>1.232052848148393</v>
      </c>
      <c r="BD47" s="33">
        <f t="shared" si="7"/>
        <v>-0.12056598911512695</v>
      </c>
    </row>
    <row r="48" spans="13:56" x14ac:dyDescent="0.3">
      <c r="M48" s="41"/>
      <c r="AB48" s="6">
        <v>37</v>
      </c>
      <c r="AC48" s="34">
        <v>1.1114868590332661</v>
      </c>
      <c r="AD48" s="34">
        <v>1.18440324</v>
      </c>
      <c r="AE48" s="37">
        <v>-7.2916380000000003E-2</v>
      </c>
      <c r="AF48" s="34">
        <f t="shared" si="0"/>
        <v>0</v>
      </c>
      <c r="AJ48" s="6">
        <v>1</v>
      </c>
      <c r="AK48" s="33">
        <f t="shared" si="1"/>
        <v>0.11148685903326605</v>
      </c>
      <c r="AN48" s="6">
        <v>1.0941141334313544</v>
      </c>
      <c r="AO48" s="33">
        <f t="shared" si="2"/>
        <v>1.7372725601911609E-2</v>
      </c>
      <c r="AQ48" s="6">
        <v>1.4523530840749985</v>
      </c>
      <c r="AR48" s="33">
        <f t="shared" si="3"/>
        <v>-0.34086622504173247</v>
      </c>
      <c r="AT48" s="6">
        <v>1.9212462122323362</v>
      </c>
      <c r="AU48" s="33">
        <f t="shared" si="4"/>
        <v>-0.80975935319907011</v>
      </c>
      <c r="AW48" s="6">
        <v>1.4244630954548081</v>
      </c>
      <c r="AX48" s="33">
        <f t="shared" si="5"/>
        <v>-0.31297623642154204</v>
      </c>
      <c r="AZ48" s="6">
        <v>1.734389052461343</v>
      </c>
      <c r="BA48" s="33">
        <f t="shared" si="6"/>
        <v>-0.62290219342807696</v>
      </c>
      <c r="BC48" s="6">
        <v>1.3921615545151667</v>
      </c>
      <c r="BD48" s="33">
        <f t="shared" si="7"/>
        <v>-0.2806746954819006</v>
      </c>
    </row>
    <row r="49" spans="13:56" x14ac:dyDescent="0.3">
      <c r="M49" s="41"/>
      <c r="AB49" s="6">
        <v>38</v>
      </c>
      <c r="AC49" s="34">
        <v>1.1114868590332661</v>
      </c>
      <c r="AD49" s="34">
        <v>1.1260253600000001</v>
      </c>
      <c r="AE49" s="37">
        <v>-1.4538499999999999E-2</v>
      </c>
      <c r="AF49" s="34">
        <f t="shared" si="0"/>
        <v>0</v>
      </c>
      <c r="AJ49" s="6">
        <v>1</v>
      </c>
      <c r="AK49" s="33">
        <f t="shared" si="1"/>
        <v>0.11148685903326605</v>
      </c>
      <c r="AN49" s="6">
        <v>1.0771678000367579</v>
      </c>
      <c r="AO49" s="33">
        <f t="shared" si="2"/>
        <v>3.4319058996508112E-2</v>
      </c>
      <c r="AQ49" s="6">
        <v>1.2620862280981007</v>
      </c>
      <c r="AR49" s="33">
        <f t="shared" si="3"/>
        <v>-0.15059936906483462</v>
      </c>
      <c r="AT49" s="6">
        <v>1.5338551001585501</v>
      </c>
      <c r="AU49" s="33">
        <f t="shared" si="4"/>
        <v>-0.42236824112528404</v>
      </c>
      <c r="AW49" s="6">
        <v>1.2524500178936595</v>
      </c>
      <c r="AX49" s="33">
        <f t="shared" si="5"/>
        <v>-0.14096315886039346</v>
      </c>
      <c r="AZ49" s="6">
        <v>1.4471952131480368</v>
      </c>
      <c r="BA49" s="33">
        <f t="shared" si="6"/>
        <v>-0.33570835411477074</v>
      </c>
      <c r="BC49" s="6">
        <v>1.2371807141474438</v>
      </c>
      <c r="BD49" s="33">
        <f t="shared" si="7"/>
        <v>-0.12569385511417774</v>
      </c>
    </row>
    <row r="50" spans="13:56" x14ac:dyDescent="0.3">
      <c r="M50" s="41"/>
      <c r="AB50" s="6">
        <v>39</v>
      </c>
      <c r="AC50" s="34">
        <v>1.1114868590332661</v>
      </c>
      <c r="AD50" s="34">
        <v>1.16827551</v>
      </c>
      <c r="AE50" s="37">
        <v>-5.6788650000000003E-2</v>
      </c>
      <c r="AF50" s="34">
        <f t="shared" si="0"/>
        <v>0</v>
      </c>
      <c r="AJ50" s="6">
        <v>1</v>
      </c>
      <c r="AK50" s="33">
        <f t="shared" si="1"/>
        <v>0.11148685903326605</v>
      </c>
      <c r="AN50" s="6">
        <v>1.0961339827237639</v>
      </c>
      <c r="AO50" s="33">
        <f t="shared" si="2"/>
        <v>1.5352876309502106E-2</v>
      </c>
      <c r="AQ50" s="6">
        <v>1.3065968752106494</v>
      </c>
      <c r="AR50" s="33">
        <f t="shared" si="3"/>
        <v>-0.19511001617738333</v>
      </c>
      <c r="AT50" s="6">
        <v>1.8354016250793925</v>
      </c>
      <c r="AU50" s="33">
        <f t="shared" si="4"/>
        <v>-0.72391476604612648</v>
      </c>
      <c r="AW50" s="6">
        <v>1.3251091448410597</v>
      </c>
      <c r="AX50" s="33">
        <f t="shared" si="5"/>
        <v>-0.21362228580779363</v>
      </c>
      <c r="AZ50" s="6">
        <v>1.6739203911386882</v>
      </c>
      <c r="BA50" s="33">
        <f t="shared" si="6"/>
        <v>-0.56243353210542213</v>
      </c>
      <c r="BC50" s="6">
        <v>1.3014228121630287</v>
      </c>
      <c r="BD50" s="33">
        <f t="shared" si="7"/>
        <v>-0.18993595312976264</v>
      </c>
    </row>
    <row r="51" spans="13:56" x14ac:dyDescent="0.3">
      <c r="M51" s="41"/>
      <c r="AB51" s="6">
        <v>40</v>
      </c>
      <c r="AC51" s="34">
        <v>1.1114868590332661</v>
      </c>
      <c r="AD51" s="34">
        <v>1.1482426400000001</v>
      </c>
      <c r="AE51" s="37">
        <v>-3.6755780000000002E-2</v>
      </c>
      <c r="AF51" s="34">
        <f t="shared" si="0"/>
        <v>0</v>
      </c>
      <c r="AJ51" s="6">
        <v>1</v>
      </c>
      <c r="AK51" s="33">
        <f t="shared" si="1"/>
        <v>0.11148685903326605</v>
      </c>
      <c r="AN51" s="6">
        <v>1.0933771365557803</v>
      </c>
      <c r="AO51" s="33">
        <f t="shared" si="2"/>
        <v>1.8109722477485768E-2</v>
      </c>
      <c r="AQ51" s="6">
        <v>1.2601412673095977</v>
      </c>
      <c r="AR51" s="33">
        <f t="shared" si="3"/>
        <v>-0.1486544082763317</v>
      </c>
      <c r="AT51" s="6">
        <v>1.8363019847381719</v>
      </c>
      <c r="AU51" s="33">
        <f t="shared" si="4"/>
        <v>-0.7248151257049058</v>
      </c>
      <c r="AW51" s="6">
        <v>1.2951737606673532</v>
      </c>
      <c r="AX51" s="33">
        <f t="shared" si="5"/>
        <v>-0.18368690163408719</v>
      </c>
      <c r="AZ51" s="6">
        <v>1.6764370410465694</v>
      </c>
      <c r="BA51" s="33">
        <f t="shared" si="6"/>
        <v>-0.56495018201330338</v>
      </c>
      <c r="BC51" s="6">
        <v>1.2735850303977196</v>
      </c>
      <c r="BD51" s="33">
        <f t="shared" si="7"/>
        <v>-0.16209817136445359</v>
      </c>
    </row>
    <row r="52" spans="13:56" x14ac:dyDescent="0.3">
      <c r="M52" s="41"/>
      <c r="AB52" s="6">
        <v>41</v>
      </c>
      <c r="AC52" s="34">
        <v>1.1114868590332661</v>
      </c>
      <c r="AD52" s="34">
        <v>1.1485160599999999</v>
      </c>
      <c r="AE52" s="37">
        <v>-3.7029199999999998E-2</v>
      </c>
      <c r="AF52" s="34">
        <f t="shared" si="0"/>
        <v>0</v>
      </c>
      <c r="AJ52" s="6">
        <v>1</v>
      </c>
      <c r="AK52" s="33">
        <f t="shared" si="1"/>
        <v>0.11148685903326605</v>
      </c>
      <c r="AN52" s="6">
        <v>1.1101084359492739</v>
      </c>
      <c r="AO52" s="33">
        <f t="shared" si="2"/>
        <v>1.3784230839921641E-3</v>
      </c>
      <c r="AQ52" s="6">
        <v>1.2797702437657608</v>
      </c>
      <c r="AR52" s="33">
        <f t="shared" si="3"/>
        <v>-0.16828338473249471</v>
      </c>
      <c r="AT52" s="6">
        <v>1.9694979164705635</v>
      </c>
      <c r="AU52" s="33">
        <f t="shared" si="4"/>
        <v>-0.85801105743729744</v>
      </c>
      <c r="AW52" s="6">
        <v>1.3243783445847273</v>
      </c>
      <c r="AX52" s="33">
        <f t="shared" si="5"/>
        <v>-0.2128914855514612</v>
      </c>
      <c r="AZ52" s="6">
        <v>1.7905895141296206</v>
      </c>
      <c r="BA52" s="33">
        <f t="shared" si="6"/>
        <v>-0.67910265509635459</v>
      </c>
      <c r="BC52" s="6">
        <v>1.301988027696297</v>
      </c>
      <c r="BD52" s="33">
        <f t="shared" si="7"/>
        <v>-0.19050116866303091</v>
      </c>
    </row>
    <row r="53" spans="13:56" x14ac:dyDescent="0.3">
      <c r="M53" s="41"/>
      <c r="AB53" s="6">
        <v>42</v>
      </c>
      <c r="AC53" s="34">
        <v>1.1114868590332661</v>
      </c>
      <c r="AD53" s="34">
        <v>1.1347576500000001</v>
      </c>
      <c r="AE53" s="37">
        <v>-2.327079E-2</v>
      </c>
      <c r="AF53" s="34">
        <f t="shared" si="0"/>
        <v>0</v>
      </c>
      <c r="AJ53" s="6">
        <v>1</v>
      </c>
      <c r="AK53" s="33">
        <f t="shared" si="1"/>
        <v>0.11148685903326605</v>
      </c>
      <c r="AN53" s="6">
        <v>1.1194541444587394</v>
      </c>
      <c r="AO53" s="33">
        <f t="shared" si="2"/>
        <v>-7.9672854254733139E-3</v>
      </c>
      <c r="AQ53" s="6">
        <v>1.2685799293373829</v>
      </c>
      <c r="AR53" s="33">
        <f t="shared" si="3"/>
        <v>-0.1570930703041169</v>
      </c>
      <c r="AT53" s="6">
        <v>1.9631942128426205</v>
      </c>
      <c r="AU53" s="33">
        <f t="shared" si="4"/>
        <v>-0.85170735380935447</v>
      </c>
      <c r="AW53" s="6">
        <v>1.3160271900034071</v>
      </c>
      <c r="AX53" s="33">
        <f t="shared" si="5"/>
        <v>-0.20454033097014102</v>
      </c>
      <c r="AZ53" s="6">
        <v>1.7988507018632904</v>
      </c>
      <c r="BA53" s="33">
        <f t="shared" si="6"/>
        <v>-0.68736384283002439</v>
      </c>
      <c r="BC53" s="6">
        <v>1.2958910893605309</v>
      </c>
      <c r="BD53" s="33">
        <f t="shared" si="7"/>
        <v>-0.18440423032726483</v>
      </c>
    </row>
    <row r="54" spans="13:56" x14ac:dyDescent="0.3">
      <c r="M54" s="41"/>
      <c r="AB54" s="6">
        <v>43</v>
      </c>
      <c r="AC54" s="34">
        <v>1.1114868590332661</v>
      </c>
      <c r="AD54" s="34">
        <v>1.09757178</v>
      </c>
      <c r="AE54" s="37">
        <v>1.391508E-2</v>
      </c>
      <c r="AF54" s="34">
        <f t="shared" si="0"/>
        <v>1.391508E-2</v>
      </c>
      <c r="AJ54" s="6">
        <v>1</v>
      </c>
      <c r="AK54" s="33">
        <f t="shared" si="1"/>
        <v>0.11148685903326605</v>
      </c>
      <c r="AN54" s="6">
        <v>1.1055835324388901</v>
      </c>
      <c r="AO54" s="33">
        <f t="shared" si="2"/>
        <v>5.9033265943759794E-3</v>
      </c>
      <c r="AQ54" s="6">
        <v>1.2016200356576305</v>
      </c>
      <c r="AR54" s="33">
        <f t="shared" si="3"/>
        <v>-9.0133176624364486E-2</v>
      </c>
      <c r="AT54" s="6">
        <v>1.7689116138467884</v>
      </c>
      <c r="AU54" s="33">
        <f t="shared" si="4"/>
        <v>-0.65742475481352236</v>
      </c>
      <c r="AW54" s="6">
        <v>1.2474619191274863</v>
      </c>
      <c r="AX54" s="33">
        <f t="shared" si="5"/>
        <v>-0.13597506009422022</v>
      </c>
      <c r="AZ54" s="6">
        <v>1.6507035401990249</v>
      </c>
      <c r="BA54" s="33">
        <f t="shared" si="6"/>
        <v>-0.53921668116575883</v>
      </c>
      <c r="BC54" s="6">
        <v>1.2325035394362345</v>
      </c>
      <c r="BD54" s="33">
        <f t="shared" si="7"/>
        <v>-0.12101668040296842</v>
      </c>
    </row>
    <row r="55" spans="13:56" x14ac:dyDescent="0.3">
      <c r="M55" s="41"/>
      <c r="AB55" s="6">
        <v>44</v>
      </c>
      <c r="AC55" s="34">
        <v>1.1114868590332661</v>
      </c>
      <c r="AD55" s="34">
        <v>1.0863046999999999</v>
      </c>
      <c r="AE55" s="37">
        <v>2.5182159999999999E-2</v>
      </c>
      <c r="AF55" s="34">
        <f t="shared" si="0"/>
        <v>2.5182159999999999E-2</v>
      </c>
      <c r="AJ55" s="6">
        <v>1</v>
      </c>
      <c r="AK55" s="33">
        <f t="shared" si="1"/>
        <v>0.11148685903326605</v>
      </c>
      <c r="AN55" s="6">
        <v>1.1047004227164123</v>
      </c>
      <c r="AO55" s="33">
        <f t="shared" si="2"/>
        <v>6.7864363168537167E-3</v>
      </c>
      <c r="AQ55" s="6">
        <v>1.1783397118327033</v>
      </c>
      <c r="AR55" s="33">
        <f t="shared" si="3"/>
        <v>-6.6852852799437201E-2</v>
      </c>
      <c r="AT55" s="6">
        <v>1.6762150534362672</v>
      </c>
      <c r="AU55" s="33">
        <f t="shared" si="4"/>
        <v>-0.56472819440300115</v>
      </c>
      <c r="AW55" s="6">
        <v>1.220231460931587</v>
      </c>
      <c r="AX55" s="33">
        <f t="shared" si="5"/>
        <v>-0.10874460189832091</v>
      </c>
      <c r="AZ55" s="6">
        <v>1.6114200542870074</v>
      </c>
      <c r="BA55" s="33">
        <f t="shared" si="6"/>
        <v>-0.49993319525374136</v>
      </c>
      <c r="BC55" s="6">
        <v>1.2118715374683875</v>
      </c>
      <c r="BD55" s="33">
        <f t="shared" si="7"/>
        <v>-0.10038467843512144</v>
      </c>
    </row>
    <row r="56" spans="13:56" x14ac:dyDescent="0.3">
      <c r="M56" s="41"/>
      <c r="AB56" s="6">
        <v>45</v>
      </c>
      <c r="AC56" s="34">
        <v>1.1114868590332661</v>
      </c>
      <c r="AD56" s="34">
        <v>1.09211959</v>
      </c>
      <c r="AE56" s="37">
        <v>1.9367269999999999E-2</v>
      </c>
      <c r="AF56" s="34">
        <f t="shared" si="0"/>
        <v>1.9367269999999999E-2</v>
      </c>
      <c r="AJ56" s="6">
        <v>1</v>
      </c>
      <c r="AK56" s="33">
        <f t="shared" si="1"/>
        <v>0.11148685903326605</v>
      </c>
      <c r="AN56" s="6">
        <v>1.1157268884396252</v>
      </c>
      <c r="AO56" s="33">
        <f t="shared" si="2"/>
        <v>-4.240029406359147E-3</v>
      </c>
      <c r="AQ56" s="6">
        <v>1.178866753969088</v>
      </c>
      <c r="AR56" s="33">
        <f t="shared" si="3"/>
        <v>-6.7379894935821971E-2</v>
      </c>
      <c r="AT56" s="6">
        <v>1.6387055930971621</v>
      </c>
      <c r="AU56" s="33">
        <f t="shared" si="4"/>
        <v>-0.52721873406389608</v>
      </c>
      <c r="AW56" s="6">
        <v>1.2158119331790027</v>
      </c>
      <c r="AX56" s="33">
        <f t="shared" si="5"/>
        <v>-0.10432507414573666</v>
      </c>
      <c r="AZ56" s="6">
        <v>1.6131558630874814</v>
      </c>
      <c r="BA56" s="33">
        <f t="shared" si="6"/>
        <v>-0.50166900405421533</v>
      </c>
      <c r="BC56" s="6">
        <v>1.2124527399603382</v>
      </c>
      <c r="BD56" s="33">
        <f t="shared" si="7"/>
        <v>-0.10096588092707215</v>
      </c>
    </row>
    <row r="57" spans="13:56" x14ac:dyDescent="0.3">
      <c r="M57" s="41"/>
      <c r="AB57" s="6">
        <v>46</v>
      </c>
      <c r="AC57" s="34">
        <v>1.1114868590332661</v>
      </c>
      <c r="AD57" s="34">
        <v>1.09313287</v>
      </c>
      <c r="AE57" s="37">
        <v>1.8353990000000001E-2</v>
      </c>
      <c r="AF57" s="34">
        <f t="shared" si="0"/>
        <v>1.8353990000000001E-2</v>
      </c>
      <c r="AJ57" s="6">
        <v>1</v>
      </c>
      <c r="AK57" s="33">
        <f t="shared" si="1"/>
        <v>0.11148685903326605</v>
      </c>
      <c r="AN57" s="6">
        <v>1.1272679654475279</v>
      </c>
      <c r="AO57" s="33">
        <f t="shared" si="2"/>
        <v>-1.5781106414261892E-2</v>
      </c>
      <c r="AQ57" s="6">
        <v>1.1837588749407895</v>
      </c>
      <c r="AR57" s="33">
        <f t="shared" si="3"/>
        <v>-7.2272015907523413E-2</v>
      </c>
      <c r="AT57" s="6">
        <v>1.6470000096367652</v>
      </c>
      <c r="AU57" s="33">
        <f t="shared" si="4"/>
        <v>-0.53551315060349913</v>
      </c>
      <c r="AW57" s="6">
        <v>1.2201660417481677</v>
      </c>
      <c r="AX57" s="33">
        <f t="shared" si="5"/>
        <v>-0.10867918271490162</v>
      </c>
      <c r="AZ57" s="6">
        <v>1.6487034715226712</v>
      </c>
      <c r="BA57" s="33">
        <f t="shared" si="6"/>
        <v>-0.53721661248940511</v>
      </c>
      <c r="BC57" s="6">
        <v>1.2203872014974742</v>
      </c>
      <c r="BD57" s="33">
        <f t="shared" si="7"/>
        <v>-0.1089003424642081</v>
      </c>
    </row>
    <row r="58" spans="13:56" x14ac:dyDescent="0.3">
      <c r="M58" s="41"/>
      <c r="AB58" s="6">
        <v>47</v>
      </c>
      <c r="AC58" s="34">
        <v>1.1114868590332661</v>
      </c>
      <c r="AD58" s="34">
        <v>1.07809628</v>
      </c>
      <c r="AE58" s="37">
        <v>3.3390580000000003E-2</v>
      </c>
      <c r="AF58" s="34">
        <f t="shared" si="0"/>
        <v>3.3390580000000003E-2</v>
      </c>
      <c r="AJ58" s="6">
        <v>1</v>
      </c>
      <c r="AK58" s="33">
        <f t="shared" si="1"/>
        <v>0.11148685903326605</v>
      </c>
      <c r="AN58" s="6">
        <v>1.0882301047601544</v>
      </c>
      <c r="AO58" s="33">
        <f t="shared" si="2"/>
        <v>2.3256754273111691E-2</v>
      </c>
      <c r="AQ58" s="6">
        <v>1.1137760882033683</v>
      </c>
      <c r="AR58" s="33">
        <f t="shared" si="3"/>
        <v>-2.2892291701022138E-3</v>
      </c>
      <c r="AT58" s="6">
        <v>1.3970573470771084</v>
      </c>
      <c r="AU58" s="33">
        <f t="shared" si="4"/>
        <v>-0.28557048804384233</v>
      </c>
      <c r="AW58" s="6">
        <v>1.1393112996080941</v>
      </c>
      <c r="AX58" s="33">
        <f t="shared" si="5"/>
        <v>-2.7824440574828024E-2</v>
      </c>
      <c r="AZ58" s="6">
        <v>1.5090354278523359</v>
      </c>
      <c r="BA58" s="33">
        <f t="shared" si="6"/>
        <v>-0.39754856881906986</v>
      </c>
      <c r="BC58" s="6">
        <v>1.154879060312306</v>
      </c>
      <c r="BD58" s="33">
        <f t="shared" si="7"/>
        <v>-4.3392201279039977E-2</v>
      </c>
    </row>
    <row r="59" spans="13:56" x14ac:dyDescent="0.3">
      <c r="M59" s="41"/>
      <c r="AB59" s="6">
        <v>48</v>
      </c>
      <c r="AC59" s="34">
        <v>1.1114868590332661</v>
      </c>
      <c r="AD59" s="34">
        <v>1.13556718</v>
      </c>
      <c r="AE59" s="37">
        <v>-2.4080319999999999E-2</v>
      </c>
      <c r="AF59" s="34">
        <f t="shared" si="0"/>
        <v>0</v>
      </c>
      <c r="AJ59" s="6">
        <v>1</v>
      </c>
      <c r="AK59" s="33">
        <f t="shared" si="1"/>
        <v>0.11148685903326605</v>
      </c>
      <c r="AN59" s="6">
        <v>1.1244357654842858</v>
      </c>
      <c r="AO59" s="33">
        <f t="shared" si="2"/>
        <v>-1.2948906451019759E-2</v>
      </c>
      <c r="AQ59" s="6">
        <v>1.1551332445074805</v>
      </c>
      <c r="AR59" s="33">
        <f t="shared" si="3"/>
        <v>-4.36463854742144E-2</v>
      </c>
      <c r="AT59" s="6">
        <v>1.4138941335203701</v>
      </c>
      <c r="AU59" s="33">
        <f t="shared" si="4"/>
        <v>-0.30240727448710403</v>
      </c>
      <c r="AW59" s="6">
        <v>1.1682813301625481</v>
      </c>
      <c r="AX59" s="33">
        <f t="shared" si="5"/>
        <v>-5.6794471129282043E-2</v>
      </c>
      <c r="AZ59" s="6">
        <v>1.609105620788903</v>
      </c>
      <c r="BA59" s="33">
        <f t="shared" si="6"/>
        <v>-0.49761876175563691</v>
      </c>
      <c r="BC59" s="6">
        <v>1.1959785926603494</v>
      </c>
      <c r="BD59" s="33">
        <f t="shared" si="7"/>
        <v>-8.4491733627083399E-2</v>
      </c>
    </row>
    <row r="60" spans="13:56" x14ac:dyDescent="0.3">
      <c r="M60" s="41"/>
      <c r="AB60" s="6">
        <v>49</v>
      </c>
      <c r="AC60" s="34">
        <v>1.1114868590332661</v>
      </c>
      <c r="AD60" s="34">
        <v>1.1462169900000001</v>
      </c>
      <c r="AE60" s="37">
        <v>-3.4730129999999998E-2</v>
      </c>
      <c r="AF60" s="34">
        <f t="shared" si="0"/>
        <v>0</v>
      </c>
      <c r="AJ60" s="6">
        <v>1</v>
      </c>
      <c r="AK60" s="33">
        <f t="shared" si="1"/>
        <v>0.11148685903326605</v>
      </c>
      <c r="AN60" s="6">
        <v>1.1040709428413893</v>
      </c>
      <c r="AO60" s="33">
        <f t="shared" si="2"/>
        <v>7.4159161918767591E-3</v>
      </c>
      <c r="AQ60" s="6">
        <v>1.1178864750642781</v>
      </c>
      <c r="AR60" s="33">
        <f t="shared" si="3"/>
        <v>-6.3996160310120231E-3</v>
      </c>
      <c r="AT60" s="6">
        <v>1.25476697103252</v>
      </c>
      <c r="AU60" s="33">
        <f t="shared" si="4"/>
        <v>-0.14328011199925395</v>
      </c>
      <c r="AW60" s="6">
        <v>1.118795373095282</v>
      </c>
      <c r="AX60" s="33">
        <f t="shared" si="5"/>
        <v>-7.3085140620159361E-3</v>
      </c>
      <c r="AZ60" s="6">
        <v>1.4914440795343749</v>
      </c>
      <c r="BA60" s="33">
        <f t="shared" si="6"/>
        <v>-0.37995722050110881</v>
      </c>
      <c r="BC60" s="6">
        <v>1.1553444179135259</v>
      </c>
      <c r="BD60" s="33">
        <f t="shared" si="7"/>
        <v>-4.3857558880259884E-2</v>
      </c>
    </row>
    <row r="61" spans="13:56" x14ac:dyDescent="0.3">
      <c r="M61" s="41"/>
      <c r="AB61" s="6">
        <v>50</v>
      </c>
      <c r="AC61" s="34">
        <v>1.1114868590332661</v>
      </c>
      <c r="AD61" s="34">
        <v>1.1932665099999999</v>
      </c>
      <c r="AE61" s="37">
        <v>-8.1779649999999995E-2</v>
      </c>
      <c r="AF61" s="34">
        <f t="shared" si="0"/>
        <v>0</v>
      </c>
      <c r="AJ61" s="6">
        <v>1</v>
      </c>
      <c r="AK61" s="33">
        <f t="shared" si="1"/>
        <v>0.11148685903326605</v>
      </c>
      <c r="AN61" s="6">
        <v>1.1245442014335598</v>
      </c>
      <c r="AO61" s="33">
        <f t="shared" si="2"/>
        <v>-1.305734240029377E-2</v>
      </c>
      <c r="AQ61" s="6">
        <v>1.1342840525488198</v>
      </c>
      <c r="AR61" s="33">
        <f t="shared" si="3"/>
        <v>-2.279719351555376E-2</v>
      </c>
      <c r="AT61" s="6">
        <v>1.2229895696830939</v>
      </c>
      <c r="AU61" s="33">
        <f t="shared" si="4"/>
        <v>-0.11150271064982786</v>
      </c>
      <c r="AW61" s="6">
        <v>1.12260614266555</v>
      </c>
      <c r="AX61" s="33">
        <f t="shared" si="5"/>
        <v>-1.1119283632283983E-2</v>
      </c>
      <c r="AZ61" s="6">
        <v>1.5194296373644294</v>
      </c>
      <c r="BA61" s="33">
        <f t="shared" si="6"/>
        <v>-0.40794277833116332</v>
      </c>
      <c r="BC61" s="6">
        <v>1.1701454262686459</v>
      </c>
      <c r="BD61" s="33">
        <f t="shared" si="7"/>
        <v>-5.8658567235379877E-2</v>
      </c>
    </row>
    <row r="62" spans="13:56" x14ac:dyDescent="0.3">
      <c r="M62" s="41"/>
      <c r="AB62" s="6">
        <v>51</v>
      </c>
      <c r="AC62" s="34">
        <v>0.91962867961402228</v>
      </c>
      <c r="AD62" s="34">
        <v>0.92350474999999999</v>
      </c>
      <c r="AE62" s="37">
        <v>-3.8760700000000001E-3</v>
      </c>
      <c r="AF62" s="34">
        <f t="shared" si="0"/>
        <v>0</v>
      </c>
      <c r="AJ62" s="6">
        <v>1</v>
      </c>
      <c r="AK62" s="33">
        <f t="shared" si="1"/>
        <v>-8.0371320385977718E-2</v>
      </c>
      <c r="AN62" s="6">
        <v>1.014681812629779</v>
      </c>
      <c r="AO62" s="33">
        <f t="shared" si="2"/>
        <v>-9.5053133015756686E-2</v>
      </c>
      <c r="AQ62" s="6">
        <v>1.8710144927536232</v>
      </c>
      <c r="AR62" s="33">
        <f t="shared" si="3"/>
        <v>-0.95138581313960091</v>
      </c>
      <c r="AT62" s="6">
        <v>1.8506773787019535</v>
      </c>
      <c r="AU62" s="33">
        <f t="shared" si="4"/>
        <v>-0.9310486990879312</v>
      </c>
      <c r="AW62" s="6">
        <v>1.5878729063719816</v>
      </c>
      <c r="AX62" s="33">
        <f t="shared" si="5"/>
        <v>-0.66824422675795936</v>
      </c>
      <c r="AZ62" s="6">
        <v>1.8581405398218322</v>
      </c>
      <c r="BA62" s="33">
        <f t="shared" si="6"/>
        <v>-0.93851186020780997</v>
      </c>
      <c r="BC62" s="6">
        <v>1.5899231835154006</v>
      </c>
      <c r="BD62" s="33">
        <f t="shared" si="7"/>
        <v>-0.67029450390137835</v>
      </c>
    </row>
    <row r="63" spans="13:56" x14ac:dyDescent="0.3">
      <c r="M63" s="41"/>
      <c r="AB63" s="6">
        <v>52</v>
      </c>
      <c r="AC63" s="34">
        <v>0.91962867961402228</v>
      </c>
      <c r="AD63" s="34">
        <v>1.2207222200000001</v>
      </c>
      <c r="AE63" s="37">
        <v>-0.30109353999999999</v>
      </c>
      <c r="AF63" s="34">
        <f t="shared" si="0"/>
        <v>0</v>
      </c>
      <c r="AJ63" s="6">
        <v>1</v>
      </c>
      <c r="AK63" s="33">
        <f t="shared" si="1"/>
        <v>-8.0371320385977718E-2</v>
      </c>
      <c r="AN63" s="6">
        <v>1.031615976548186</v>
      </c>
      <c r="AO63" s="33">
        <f t="shared" si="2"/>
        <v>-0.11198729693416376</v>
      </c>
      <c r="AQ63" s="6">
        <v>2.1314915194964157</v>
      </c>
      <c r="AR63" s="33">
        <f t="shared" si="3"/>
        <v>-1.2118628398823934</v>
      </c>
      <c r="AT63" s="6">
        <v>3.2891087007441628</v>
      </c>
      <c r="AU63" s="33">
        <f t="shared" si="4"/>
        <v>-2.3694800211301406</v>
      </c>
      <c r="AW63" s="6">
        <v>1.9804603768746962</v>
      </c>
      <c r="AX63" s="33">
        <f t="shared" si="5"/>
        <v>-1.0608316972606739</v>
      </c>
      <c r="AZ63" s="6">
        <v>2.9891690242970204</v>
      </c>
      <c r="BA63" s="33">
        <f t="shared" si="6"/>
        <v>-2.0695403446829981</v>
      </c>
      <c r="BC63" s="6">
        <v>1.9307316994945471</v>
      </c>
      <c r="BD63" s="33">
        <f t="shared" si="7"/>
        <v>-1.0111030198805249</v>
      </c>
    </row>
    <row r="64" spans="13:56" x14ac:dyDescent="0.3">
      <c r="M64" s="41"/>
      <c r="AB64" s="6">
        <v>53</v>
      </c>
      <c r="AC64" s="34">
        <v>0.91962867961402228</v>
      </c>
      <c r="AD64" s="34">
        <v>0.98957008000000002</v>
      </c>
      <c r="AE64" s="37">
        <v>-6.9941400000000001E-2</v>
      </c>
      <c r="AF64" s="34">
        <f t="shared" si="0"/>
        <v>0</v>
      </c>
      <c r="AJ64" s="6">
        <v>1</v>
      </c>
      <c r="AK64" s="33">
        <f t="shared" si="1"/>
        <v>-8.0371320385977718E-2</v>
      </c>
      <c r="AN64" s="6">
        <v>1.0243654574325149</v>
      </c>
      <c r="AO64" s="33">
        <f t="shared" si="2"/>
        <v>-0.10473677781849267</v>
      </c>
      <c r="AQ64" s="6">
        <v>1.3691886289606161</v>
      </c>
      <c r="AR64" s="33">
        <f t="shared" si="3"/>
        <v>-0.44955994934659382</v>
      </c>
      <c r="AT64" s="6">
        <v>1.4431317074938386</v>
      </c>
      <c r="AU64" s="33">
        <f t="shared" si="4"/>
        <v>-0.52350302787981629</v>
      </c>
      <c r="AW64" s="6">
        <v>1.2919227983847021</v>
      </c>
      <c r="AX64" s="33">
        <f t="shared" si="5"/>
        <v>-0.37229411877067986</v>
      </c>
      <c r="AZ64" s="6">
        <v>1.4335955869711117</v>
      </c>
      <c r="BA64" s="33">
        <f t="shared" si="6"/>
        <v>-0.51396690735708939</v>
      </c>
      <c r="BC64" s="6">
        <v>1.2898195145111122</v>
      </c>
      <c r="BD64" s="33">
        <f t="shared" si="7"/>
        <v>-0.37019083489708993</v>
      </c>
    </row>
    <row r="65" spans="13:56" x14ac:dyDescent="0.3">
      <c r="M65" s="41"/>
      <c r="AB65" s="6">
        <v>54</v>
      </c>
      <c r="AC65" s="34">
        <v>0.91962867961402228</v>
      </c>
      <c r="AD65" s="34">
        <v>1.13906409</v>
      </c>
      <c r="AE65" s="37">
        <v>-0.21943541</v>
      </c>
      <c r="AF65" s="34">
        <f t="shared" si="0"/>
        <v>0</v>
      </c>
      <c r="AJ65" s="6">
        <v>1</v>
      </c>
      <c r="AK65" s="33">
        <f t="shared" si="1"/>
        <v>-8.0371320385977718E-2</v>
      </c>
      <c r="AN65" s="6">
        <v>1.0433027971173812</v>
      </c>
      <c r="AO65" s="33">
        <f t="shared" si="2"/>
        <v>-0.12367411750335888</v>
      </c>
      <c r="AQ65" s="6">
        <v>1.5874594021342876</v>
      </c>
      <c r="AR65" s="33">
        <f t="shared" si="3"/>
        <v>-0.66783072252026532</v>
      </c>
      <c r="AT65" s="6">
        <v>2.0675798536447774</v>
      </c>
      <c r="AU65" s="33">
        <f t="shared" si="4"/>
        <v>-1.1479511740307551</v>
      </c>
      <c r="AW65" s="6">
        <v>1.5208960142339714</v>
      </c>
      <c r="AX65" s="33">
        <f t="shared" si="5"/>
        <v>-0.60126733461994908</v>
      </c>
      <c r="AZ65" s="6">
        <v>2.0113826918831466</v>
      </c>
      <c r="BA65" s="33">
        <f t="shared" si="6"/>
        <v>-1.0917540122691243</v>
      </c>
      <c r="BC65" s="6">
        <v>1.5110362978301521</v>
      </c>
      <c r="BD65" s="33">
        <f t="shared" si="7"/>
        <v>-0.59140761821612986</v>
      </c>
    </row>
    <row r="66" spans="13:56" x14ac:dyDescent="0.3">
      <c r="M66" s="41"/>
      <c r="AB66" s="6">
        <v>55</v>
      </c>
      <c r="AC66" s="34">
        <v>0.91962867961402228</v>
      </c>
      <c r="AD66" s="34">
        <v>1.1230348299999999</v>
      </c>
      <c r="AE66" s="37">
        <v>-0.20340615000000001</v>
      </c>
      <c r="AF66" s="34">
        <f t="shared" si="0"/>
        <v>0</v>
      </c>
      <c r="AJ66" s="6">
        <v>1</v>
      </c>
      <c r="AK66" s="33">
        <f t="shared" si="1"/>
        <v>-8.0371320385977718E-2</v>
      </c>
      <c r="AN66" s="6">
        <v>1.0510028093318675</v>
      </c>
      <c r="AO66" s="33">
        <f t="shared" si="2"/>
        <v>-0.13137412971784523</v>
      </c>
      <c r="AQ66" s="6">
        <v>1.51894014714655</v>
      </c>
      <c r="AR66" s="33">
        <f t="shared" si="3"/>
        <v>-0.59931146753252773</v>
      </c>
      <c r="AT66" s="6">
        <v>1.8924456869089488</v>
      </c>
      <c r="AU66" s="33">
        <f t="shared" si="4"/>
        <v>-0.97281700729492648</v>
      </c>
      <c r="AW66" s="6">
        <v>1.4551598730117505</v>
      </c>
      <c r="AX66" s="33">
        <f t="shared" si="5"/>
        <v>-0.53553119339772826</v>
      </c>
      <c r="AZ66" s="6">
        <v>1.8586687344978079</v>
      </c>
      <c r="BA66" s="33">
        <f t="shared" si="6"/>
        <v>-0.93904005488378561</v>
      </c>
      <c r="BC66" s="6">
        <v>1.4490088486241555</v>
      </c>
      <c r="BD66" s="33">
        <f t="shared" si="7"/>
        <v>-0.52938016901013318</v>
      </c>
    </row>
    <row r="67" spans="13:56" x14ac:dyDescent="0.3">
      <c r="M67" s="41"/>
      <c r="AB67" s="6">
        <v>56</v>
      </c>
      <c r="AC67" s="34">
        <v>0.91962867961402228</v>
      </c>
      <c r="AD67" s="34">
        <v>1.1348800699999999</v>
      </c>
      <c r="AE67" s="37">
        <v>-0.21525138999999999</v>
      </c>
      <c r="AF67" s="34">
        <f t="shared" si="0"/>
        <v>0</v>
      </c>
      <c r="AJ67" s="6">
        <v>1</v>
      </c>
      <c r="AK67" s="33">
        <f t="shared" si="1"/>
        <v>-8.0371320385977718E-2</v>
      </c>
      <c r="AN67" s="6">
        <v>1.0523268596555515</v>
      </c>
      <c r="AO67" s="33">
        <f t="shared" si="2"/>
        <v>-0.13269818004152922</v>
      </c>
      <c r="AQ67" s="6">
        <v>1.3851825211292934</v>
      </c>
      <c r="AR67" s="33">
        <f t="shared" si="3"/>
        <v>-0.46555384151527113</v>
      </c>
      <c r="AT67" s="6">
        <v>1.7878344803822162</v>
      </c>
      <c r="AU67" s="33">
        <f t="shared" si="4"/>
        <v>-0.86820580076819387</v>
      </c>
      <c r="AW67" s="6">
        <v>1.3651920392999071</v>
      </c>
      <c r="AX67" s="33">
        <f t="shared" si="5"/>
        <v>-0.44556335968588479</v>
      </c>
      <c r="AZ67" s="6">
        <v>1.5820566184085392</v>
      </c>
      <c r="BA67" s="33">
        <f t="shared" si="6"/>
        <v>-0.66242793879451689</v>
      </c>
      <c r="BC67" s="6">
        <v>1.328633792570072</v>
      </c>
      <c r="BD67" s="33">
        <f t="shared" si="7"/>
        <v>-0.40900511295604969</v>
      </c>
    </row>
    <row r="68" spans="13:56" x14ac:dyDescent="0.3">
      <c r="M68" s="41"/>
      <c r="AB68" s="6">
        <v>57</v>
      </c>
      <c r="AC68" s="34">
        <v>0.91962867961402228</v>
      </c>
      <c r="AD68" s="34">
        <v>1.12499562</v>
      </c>
      <c r="AE68" s="37">
        <v>-0.20536694</v>
      </c>
      <c r="AF68" s="34">
        <f t="shared" si="0"/>
        <v>0</v>
      </c>
      <c r="AJ68" s="6">
        <v>1</v>
      </c>
      <c r="AK68" s="33">
        <f t="shared" si="1"/>
        <v>-8.0371320385977718E-2</v>
      </c>
      <c r="AN68" s="6">
        <v>1.0541028459753268</v>
      </c>
      <c r="AO68" s="33">
        <f t="shared" si="2"/>
        <v>-0.13447416636130449</v>
      </c>
      <c r="AQ68" s="6">
        <v>1.3023770189642696</v>
      </c>
      <c r="AR68" s="33">
        <f t="shared" si="3"/>
        <v>-0.38274833935024732</v>
      </c>
      <c r="AT68" s="6">
        <v>1.6612450745700871</v>
      </c>
      <c r="AU68" s="33">
        <f t="shared" si="4"/>
        <v>-0.74161639495606479</v>
      </c>
      <c r="AW68" s="6">
        <v>1.2969214116346208</v>
      </c>
      <c r="AX68" s="33">
        <f t="shared" si="5"/>
        <v>-0.37729273202059854</v>
      </c>
      <c r="AZ68" s="6">
        <v>1.5024605476526629</v>
      </c>
      <c r="BA68" s="33">
        <f t="shared" si="6"/>
        <v>-0.58283186803864062</v>
      </c>
      <c r="BC68" s="6">
        <v>1.2696359695780279</v>
      </c>
      <c r="BD68" s="33">
        <f t="shared" si="7"/>
        <v>-0.35000728996400565</v>
      </c>
    </row>
    <row r="69" spans="13:56" x14ac:dyDescent="0.3">
      <c r="M69" s="41"/>
      <c r="AB69" s="6">
        <v>58</v>
      </c>
      <c r="AC69" s="34">
        <v>0.91962867961402228</v>
      </c>
      <c r="AD69" s="34">
        <v>0.94646593000000001</v>
      </c>
      <c r="AE69" s="37">
        <v>-2.683725E-2</v>
      </c>
      <c r="AF69" s="34">
        <f t="shared" si="0"/>
        <v>0</v>
      </c>
      <c r="AJ69" s="6">
        <v>1</v>
      </c>
      <c r="AK69" s="33">
        <f t="shared" si="1"/>
        <v>-8.0371320385977718E-2</v>
      </c>
      <c r="AN69" s="6">
        <v>0.99508733357762313</v>
      </c>
      <c r="AO69" s="33">
        <f t="shared" si="2"/>
        <v>-7.5458653963600852E-2</v>
      </c>
      <c r="AQ69" s="6">
        <v>0.98254809903584961</v>
      </c>
      <c r="AR69" s="33">
        <f t="shared" si="3"/>
        <v>-6.2919419421827327E-2</v>
      </c>
      <c r="AT69" s="6">
        <v>0.98121792309838851</v>
      </c>
      <c r="AU69" s="33">
        <f t="shared" si="4"/>
        <v>-6.158924348436623E-2</v>
      </c>
      <c r="AW69" s="6">
        <v>0.98572606444893285</v>
      </c>
      <c r="AX69" s="33">
        <f t="shared" si="5"/>
        <v>-6.6097384834910566E-2</v>
      </c>
      <c r="AZ69" s="6">
        <v>0.9816639213699504</v>
      </c>
      <c r="BA69" s="33">
        <f t="shared" si="6"/>
        <v>-6.2035241755928117E-2</v>
      </c>
      <c r="BC69" s="6">
        <v>0.98581448233408597</v>
      </c>
      <c r="BD69" s="33">
        <f t="shared" si="7"/>
        <v>-6.6185802720063691E-2</v>
      </c>
    </row>
    <row r="70" spans="13:56" x14ac:dyDescent="0.3">
      <c r="M70" s="41"/>
      <c r="AB70" s="6">
        <v>59</v>
      </c>
      <c r="AC70" s="34">
        <v>0.91962867961402228</v>
      </c>
      <c r="AD70" s="34">
        <v>0.90339378999999997</v>
      </c>
      <c r="AE70" s="37">
        <v>1.623488E-2</v>
      </c>
      <c r="AF70" s="34">
        <f t="shared" si="0"/>
        <v>1.623488E-2</v>
      </c>
      <c r="AJ70" s="6">
        <v>1</v>
      </c>
      <c r="AK70" s="33">
        <f t="shared" si="1"/>
        <v>-8.0371320385977718E-2</v>
      </c>
      <c r="AN70" s="6">
        <v>0.96705264443630146</v>
      </c>
      <c r="AO70" s="33">
        <f t="shared" si="2"/>
        <v>-4.7423964822279174E-2</v>
      </c>
      <c r="AQ70" s="6">
        <v>0.9051993786331336</v>
      </c>
      <c r="AR70" s="33">
        <f t="shared" si="3"/>
        <v>1.4429300980888682E-2</v>
      </c>
      <c r="AT70" s="6">
        <v>0.8699374067325184</v>
      </c>
      <c r="AU70" s="33">
        <f t="shared" si="4"/>
        <v>4.9691272881503878E-2</v>
      </c>
      <c r="AW70" s="6">
        <v>0.91584318792634967</v>
      </c>
      <c r="AX70" s="33">
        <f t="shared" si="5"/>
        <v>3.7854916876726152E-3</v>
      </c>
      <c r="AZ70" s="6">
        <v>0.8801653705071365</v>
      </c>
      <c r="BA70" s="33">
        <f t="shared" si="6"/>
        <v>3.946330910688578E-2</v>
      </c>
      <c r="BC70" s="6">
        <v>0.91787608933564047</v>
      </c>
      <c r="BD70" s="33">
        <f t="shared" si="7"/>
        <v>1.7525902783818159E-3</v>
      </c>
    </row>
    <row r="71" spans="13:56" x14ac:dyDescent="0.3">
      <c r="M71" s="41"/>
      <c r="AB71" s="6">
        <v>60</v>
      </c>
      <c r="AC71" s="34">
        <v>0.91962867961402228</v>
      </c>
      <c r="AD71" s="34">
        <v>0.96288510999999999</v>
      </c>
      <c r="AE71" s="37">
        <v>-4.325644E-2</v>
      </c>
      <c r="AF71" s="34">
        <f t="shared" si="0"/>
        <v>0</v>
      </c>
      <c r="AJ71" s="6">
        <v>1</v>
      </c>
      <c r="AK71" s="33">
        <f t="shared" si="1"/>
        <v>-8.0371320385977718E-2</v>
      </c>
      <c r="AN71" s="6">
        <v>0.98670575302308539</v>
      </c>
      <c r="AO71" s="33">
        <f t="shared" si="2"/>
        <v>-6.7077073409063104E-2</v>
      </c>
      <c r="AQ71" s="6">
        <v>0.96431054157211993</v>
      </c>
      <c r="AR71" s="33">
        <f t="shared" si="3"/>
        <v>-4.4681861958097646E-2</v>
      </c>
      <c r="AT71" s="6">
        <v>1.0015784290702148</v>
      </c>
      <c r="AU71" s="33">
        <f t="shared" si="4"/>
        <v>-8.1949749456192489E-2</v>
      </c>
      <c r="AW71" s="6">
        <v>0.9783142569342026</v>
      </c>
      <c r="AX71" s="33">
        <f t="shared" si="5"/>
        <v>-5.8685577320180315E-2</v>
      </c>
      <c r="AZ71" s="6">
        <v>0.99129294016990877</v>
      </c>
      <c r="BA71" s="33">
        <f t="shared" si="6"/>
        <v>-7.1664260555886483E-2</v>
      </c>
      <c r="BC71" s="6">
        <v>0.97640575069000524</v>
      </c>
      <c r="BD71" s="33">
        <f t="shared" si="7"/>
        <v>-5.6777071075982954E-2</v>
      </c>
    </row>
    <row r="72" spans="13:56" x14ac:dyDescent="0.3">
      <c r="M72" s="41"/>
      <c r="AB72" s="6">
        <v>61</v>
      </c>
      <c r="AC72" s="34">
        <v>0.91962867961402228</v>
      </c>
      <c r="AD72" s="34">
        <v>0.95090067</v>
      </c>
      <c r="AE72" s="37">
        <v>-3.127199E-2</v>
      </c>
      <c r="AF72" s="34">
        <f t="shared" si="0"/>
        <v>0</v>
      </c>
      <c r="AJ72" s="6">
        <v>1</v>
      </c>
      <c r="AK72" s="33">
        <f t="shared" si="1"/>
        <v>-8.0371320385977718E-2</v>
      </c>
      <c r="AN72" s="6">
        <v>0.97241480395749358</v>
      </c>
      <c r="AO72" s="33">
        <f t="shared" si="2"/>
        <v>-5.2786124343471297E-2</v>
      </c>
      <c r="AQ72" s="6">
        <v>0.93436486439357846</v>
      </c>
      <c r="AR72" s="33">
        <f t="shared" si="3"/>
        <v>-1.4736184779556183E-2</v>
      </c>
      <c r="AT72" s="6">
        <v>0.97772075837559425</v>
      </c>
      <c r="AU72" s="33">
        <f t="shared" si="4"/>
        <v>-5.8092078761571964E-2</v>
      </c>
      <c r="AW72" s="6">
        <v>0.95481089125534402</v>
      </c>
      <c r="AX72" s="33">
        <f t="shared" si="5"/>
        <v>-3.5182211641321737E-2</v>
      </c>
      <c r="AZ72" s="6">
        <v>0.96677191975969934</v>
      </c>
      <c r="BA72" s="33">
        <f t="shared" si="6"/>
        <v>-4.7143240145677057E-2</v>
      </c>
      <c r="BC72" s="6">
        <v>0.95284158277323672</v>
      </c>
      <c r="BD72" s="33">
        <f t="shared" si="7"/>
        <v>-3.3212903159214435E-2</v>
      </c>
    </row>
    <row r="73" spans="13:56" x14ac:dyDescent="0.3">
      <c r="M73" s="41"/>
      <c r="AB73" s="6">
        <v>62</v>
      </c>
      <c r="AC73" s="34">
        <v>0.91962867961402228</v>
      </c>
      <c r="AD73" s="34">
        <v>0.97012047000000001</v>
      </c>
      <c r="AE73" s="37">
        <v>-5.0491790000000002E-2</v>
      </c>
      <c r="AF73" s="34">
        <f t="shared" si="0"/>
        <v>0</v>
      </c>
      <c r="AJ73" s="6">
        <v>1</v>
      </c>
      <c r="AK73" s="33">
        <f t="shared" si="1"/>
        <v>-8.0371320385977718E-2</v>
      </c>
      <c r="AN73" s="6">
        <v>0.97841455966776603</v>
      </c>
      <c r="AO73" s="33">
        <f t="shared" si="2"/>
        <v>-5.8785880053743744E-2</v>
      </c>
      <c r="AQ73" s="6">
        <v>0.95201112281807032</v>
      </c>
      <c r="AR73" s="33">
        <f t="shared" si="3"/>
        <v>-3.2382443204048039E-2</v>
      </c>
      <c r="AT73" s="6">
        <v>1.042747049272424</v>
      </c>
      <c r="AU73" s="33">
        <f t="shared" si="4"/>
        <v>-0.12311836965840173</v>
      </c>
      <c r="AW73" s="6">
        <v>0.97759062309358713</v>
      </c>
      <c r="AX73" s="33">
        <f t="shared" si="5"/>
        <v>-5.7961943479564848E-2</v>
      </c>
      <c r="AZ73" s="6">
        <v>1.0209761351166131</v>
      </c>
      <c r="BA73" s="33">
        <f t="shared" si="6"/>
        <v>-0.10134745550259083</v>
      </c>
      <c r="BC73" s="6">
        <v>0.97388366027716178</v>
      </c>
      <c r="BD73" s="33">
        <f t="shared" si="7"/>
        <v>-5.4254980663139496E-2</v>
      </c>
    </row>
    <row r="74" spans="13:56" x14ac:dyDescent="0.3">
      <c r="M74" s="41"/>
      <c r="AB74" s="6">
        <v>63</v>
      </c>
      <c r="AC74" s="34">
        <v>0.91962867961402228</v>
      </c>
      <c r="AD74" s="34">
        <v>0.93296847000000005</v>
      </c>
      <c r="AE74" s="37">
        <v>-1.3339790000000001E-2</v>
      </c>
      <c r="AF74" s="34">
        <f t="shared" si="0"/>
        <v>0</v>
      </c>
      <c r="AJ74" s="6">
        <v>1</v>
      </c>
      <c r="AK74" s="33">
        <f t="shared" si="1"/>
        <v>-8.0371320385977718E-2</v>
      </c>
      <c r="AN74" s="6">
        <v>0.95128618541590337</v>
      </c>
      <c r="AO74" s="33">
        <f t="shared" si="2"/>
        <v>-3.1657505801881092E-2</v>
      </c>
      <c r="AQ74" s="6">
        <v>0.90639390511240148</v>
      </c>
      <c r="AR74" s="33">
        <f t="shared" si="3"/>
        <v>1.3234774501620805E-2</v>
      </c>
      <c r="AT74" s="6">
        <v>0.95019231407272686</v>
      </c>
      <c r="AU74" s="33">
        <f t="shared" si="4"/>
        <v>-3.0563634458704581E-2</v>
      </c>
      <c r="AW74" s="6">
        <v>0.93161948682897977</v>
      </c>
      <c r="AX74" s="33">
        <f t="shared" si="5"/>
        <v>-1.1990807214957488E-2</v>
      </c>
      <c r="AZ74" s="6">
        <v>0.94080368715383544</v>
      </c>
      <c r="BA74" s="33">
        <f t="shared" si="6"/>
        <v>-2.1175007539813162E-2</v>
      </c>
      <c r="BC74" s="6">
        <v>0.92997001068886198</v>
      </c>
      <c r="BD74" s="33">
        <f t="shared" si="7"/>
        <v>-1.0341331074839699E-2</v>
      </c>
    </row>
    <row r="75" spans="13:56" x14ac:dyDescent="0.3">
      <c r="M75" s="41"/>
      <c r="AB75" s="6">
        <v>64</v>
      </c>
      <c r="AC75" s="34">
        <v>0.91962867961402228</v>
      </c>
      <c r="AD75" s="34">
        <v>0.88502373999999995</v>
      </c>
      <c r="AE75" s="37">
        <v>3.4604940000000001E-2</v>
      </c>
      <c r="AF75" s="34">
        <f t="shared" si="0"/>
        <v>3.4604940000000001E-2</v>
      </c>
      <c r="AJ75" s="6">
        <v>1</v>
      </c>
      <c r="AK75" s="33">
        <f t="shared" si="1"/>
        <v>-8.0371320385977718E-2</v>
      </c>
      <c r="AN75" s="6">
        <v>0.91177720776841331</v>
      </c>
      <c r="AO75" s="33">
        <f t="shared" si="2"/>
        <v>7.8514718456089705E-3</v>
      </c>
      <c r="AQ75" s="6">
        <v>0.85433439279779289</v>
      </c>
      <c r="AR75" s="33">
        <f t="shared" si="3"/>
        <v>6.5294286816229397E-2</v>
      </c>
      <c r="AT75" s="6">
        <v>0.8441722780998987</v>
      </c>
      <c r="AU75" s="33">
        <f t="shared" si="4"/>
        <v>7.5456401514123583E-2</v>
      </c>
      <c r="AW75" s="6">
        <v>0.87811031155079367</v>
      </c>
      <c r="AX75" s="33">
        <f t="shared" si="5"/>
        <v>4.1518368063228617E-2</v>
      </c>
      <c r="AZ75" s="6">
        <v>0.84610227269819871</v>
      </c>
      <c r="BA75" s="33">
        <f t="shared" si="6"/>
        <v>7.3526406915823572E-2</v>
      </c>
      <c r="BC75" s="6">
        <v>0.87846646265444228</v>
      </c>
      <c r="BD75" s="33">
        <f t="shared" si="7"/>
        <v>4.116221695958E-2</v>
      </c>
    </row>
    <row r="76" spans="13:56" x14ac:dyDescent="0.3">
      <c r="M76" s="41"/>
      <c r="AB76" s="6">
        <v>65</v>
      </c>
      <c r="AC76" s="34">
        <v>0.91962867961402228</v>
      </c>
      <c r="AD76" s="34">
        <v>0.87078973999999998</v>
      </c>
      <c r="AE76" s="37">
        <v>4.8838939999999997E-2</v>
      </c>
      <c r="AF76" s="34">
        <f t="shared" si="0"/>
        <v>4.8838939999999997E-2</v>
      </c>
      <c r="AJ76" s="6">
        <v>1</v>
      </c>
      <c r="AK76" s="33">
        <f t="shared" si="1"/>
        <v>-8.0371320385977718E-2</v>
      </c>
      <c r="AN76" s="6">
        <v>0.89399535849517542</v>
      </c>
      <c r="AO76" s="33">
        <f t="shared" si="2"/>
        <v>2.5633321118846863E-2</v>
      </c>
      <c r="AQ76" s="6">
        <v>0.84023372348611769</v>
      </c>
      <c r="AR76" s="33">
        <f t="shared" si="3"/>
        <v>7.9394956127904592E-2</v>
      </c>
      <c r="AT76" s="6">
        <v>0.82483373351725175</v>
      </c>
      <c r="AU76" s="33">
        <f t="shared" si="4"/>
        <v>9.4794946096770527E-2</v>
      </c>
      <c r="AW76" s="6">
        <v>0.86516407737827827</v>
      </c>
      <c r="AX76" s="33">
        <f t="shared" si="5"/>
        <v>5.4464602235744008E-2</v>
      </c>
      <c r="AZ76" s="6">
        <v>0.82754846935084891</v>
      </c>
      <c r="BA76" s="33">
        <f t="shared" si="6"/>
        <v>9.2080210263173368E-2</v>
      </c>
      <c r="BC76" s="6">
        <v>0.86566462566051849</v>
      </c>
      <c r="BD76" s="33">
        <f t="shared" si="7"/>
        <v>5.3964053953503788E-2</v>
      </c>
    </row>
    <row r="77" spans="13:56" x14ac:dyDescent="0.3">
      <c r="M77" s="41"/>
      <c r="AB77" s="6">
        <v>66</v>
      </c>
      <c r="AC77" s="34">
        <v>0.91962867961402228</v>
      </c>
      <c r="AD77" s="34">
        <v>0.87752262999999997</v>
      </c>
      <c r="AE77" s="37">
        <v>4.2106049999999999E-2</v>
      </c>
      <c r="AF77" s="34">
        <f t="shared" ref="AF77:AF126" si="8">IF(AD77&lt;AC77,AE77,0)</f>
        <v>4.2106049999999999E-2</v>
      </c>
      <c r="AJ77" s="6">
        <v>1</v>
      </c>
      <c r="AK77" s="33">
        <f t="shared" ref="AK77:AK126" si="9">AC77-AJ77</f>
        <v>-8.0371320385977718E-2</v>
      </c>
      <c r="AN77" s="6">
        <v>0.89333089043605718</v>
      </c>
      <c r="AO77" s="33">
        <f t="shared" ref="AO77:AO126" si="10">AC77-AN77</f>
        <v>2.6297789177965103E-2</v>
      </c>
      <c r="AQ77" s="6">
        <v>0.84926210408216096</v>
      </c>
      <c r="AR77" s="33">
        <f t="shared" ref="AR77:AR126" si="11">AC77-AQ77</f>
        <v>7.036657553186132E-2</v>
      </c>
      <c r="AT77" s="6">
        <v>0.84515761820759461</v>
      </c>
      <c r="AU77" s="33">
        <f t="shared" ref="AU77:AU126" si="12">AC77-AT77</f>
        <v>7.4471061406427674E-2</v>
      </c>
      <c r="AW77" s="6">
        <v>0.87491702959125794</v>
      </c>
      <c r="AX77" s="33">
        <f t="shared" ref="AX77:AX126" si="13">AC77-AW77</f>
        <v>4.4711650022764338E-2</v>
      </c>
      <c r="AZ77" s="6">
        <v>0.84529623701840173</v>
      </c>
      <c r="BA77" s="33">
        <f t="shared" ref="BA77:BA126" si="14">AC77-AZ77</f>
        <v>7.4332442595620551E-2</v>
      </c>
      <c r="BC77" s="6">
        <v>0.87494225821304727</v>
      </c>
      <c r="BD77" s="33">
        <f t="shared" ref="BD77:BD126" si="15">AC77-BC77</f>
        <v>4.4686421400975007E-2</v>
      </c>
    </row>
    <row r="78" spans="13:56" x14ac:dyDescent="0.3">
      <c r="M78" s="41"/>
      <c r="AB78" s="6">
        <v>67</v>
      </c>
      <c r="AC78" s="34">
        <v>0.91962867961402228</v>
      </c>
      <c r="AD78" s="34">
        <v>0.92049216</v>
      </c>
      <c r="AE78" s="37">
        <v>-8.6348000000000002E-4</v>
      </c>
      <c r="AF78" s="34">
        <f t="shared" si="8"/>
        <v>0</v>
      </c>
      <c r="AJ78" s="6">
        <v>1</v>
      </c>
      <c r="AK78" s="33">
        <f t="shared" si="9"/>
        <v>-8.0371320385977718E-2</v>
      </c>
      <c r="AN78" s="6">
        <v>0.92575302308537932</v>
      </c>
      <c r="AO78" s="33">
        <f t="shared" si="10"/>
        <v>-6.124343471357041E-3</v>
      </c>
      <c r="AQ78" s="6">
        <v>0.89750550528946205</v>
      </c>
      <c r="AR78" s="33">
        <f t="shared" si="11"/>
        <v>2.2123174324560235E-2</v>
      </c>
      <c r="AT78" s="6">
        <v>0.92895858879439452</v>
      </c>
      <c r="AU78" s="33">
        <f t="shared" si="12"/>
        <v>-9.3299091803722423E-3</v>
      </c>
      <c r="AW78" s="6">
        <v>0.92200930893190758</v>
      </c>
      <c r="AX78" s="33">
        <f t="shared" si="13"/>
        <v>-2.3806293178852966E-3</v>
      </c>
      <c r="AZ78" s="6">
        <v>0.92792009486797666</v>
      </c>
      <c r="BA78" s="33">
        <f t="shared" si="14"/>
        <v>-8.2914152539543817E-3</v>
      </c>
      <c r="BC78" s="6">
        <v>0.92182550780458672</v>
      </c>
      <c r="BD78" s="33">
        <f t="shared" si="15"/>
        <v>-2.1968281905644371E-3</v>
      </c>
    </row>
    <row r="79" spans="13:56" x14ac:dyDescent="0.3">
      <c r="M79" s="41"/>
      <c r="AB79" s="6">
        <v>68</v>
      </c>
      <c r="AC79" s="34">
        <v>0.91962867961402228</v>
      </c>
      <c r="AD79" s="34">
        <v>0.92090256000000004</v>
      </c>
      <c r="AE79" s="37">
        <v>-1.27388E-3</v>
      </c>
      <c r="AF79" s="34">
        <f t="shared" si="8"/>
        <v>0</v>
      </c>
      <c r="AJ79" s="6">
        <v>1</v>
      </c>
      <c r="AK79" s="33">
        <f t="shared" si="9"/>
        <v>-8.0371320385977718E-2</v>
      </c>
      <c r="AN79" s="6">
        <v>0.92341272749480885</v>
      </c>
      <c r="AO79" s="33">
        <f t="shared" si="10"/>
        <v>-3.7840478807865674E-3</v>
      </c>
      <c r="AQ79" s="6">
        <v>0.89915758256109057</v>
      </c>
      <c r="AR79" s="33">
        <f t="shared" si="11"/>
        <v>2.0471097052931708E-2</v>
      </c>
      <c r="AT79" s="6">
        <v>0.93345613019222806</v>
      </c>
      <c r="AU79" s="33">
        <f t="shared" si="12"/>
        <v>-1.382745057820578E-2</v>
      </c>
      <c r="AW79" s="6">
        <v>0.92389595225715992</v>
      </c>
      <c r="AX79" s="33">
        <f t="shared" si="13"/>
        <v>-4.2672726431376429E-3</v>
      </c>
      <c r="AZ79" s="6">
        <v>0.93821788041556908</v>
      </c>
      <c r="BA79" s="33">
        <f t="shared" si="14"/>
        <v>-1.8589200801546801E-2</v>
      </c>
      <c r="BC79" s="6">
        <v>0.92473131177967283</v>
      </c>
      <c r="BD79" s="33">
        <f t="shared" si="15"/>
        <v>-5.1026321656505447E-3</v>
      </c>
    </row>
    <row r="80" spans="13:56" x14ac:dyDescent="0.3">
      <c r="M80" s="41"/>
      <c r="AB80" s="6">
        <v>69</v>
      </c>
      <c r="AC80" s="34">
        <v>0.91962867961402228</v>
      </c>
      <c r="AD80" s="34">
        <v>0.93139119999999997</v>
      </c>
      <c r="AE80" s="37">
        <v>-1.176252E-2</v>
      </c>
      <c r="AF80" s="34">
        <f t="shared" si="8"/>
        <v>0</v>
      </c>
      <c r="AJ80" s="6">
        <v>1</v>
      </c>
      <c r="AK80" s="33">
        <f t="shared" si="9"/>
        <v>-8.0371320385977718E-2</v>
      </c>
      <c r="AN80" s="6">
        <v>0.92459753267375111</v>
      </c>
      <c r="AO80" s="33">
        <f t="shared" si="10"/>
        <v>-4.9688530597288283E-3</v>
      </c>
      <c r="AQ80" s="6">
        <v>0.90687753427302575</v>
      </c>
      <c r="AR80" s="33">
        <f t="shared" si="11"/>
        <v>1.2751145340996528E-2</v>
      </c>
      <c r="AT80" s="6">
        <v>0.92635541720919123</v>
      </c>
      <c r="AU80" s="33">
        <f t="shared" si="12"/>
        <v>-6.7267375951689523E-3</v>
      </c>
      <c r="AW80" s="6">
        <v>0.92769326410362518</v>
      </c>
      <c r="AX80" s="33">
        <f t="shared" si="13"/>
        <v>-8.0645844896028995E-3</v>
      </c>
      <c r="AZ80" s="6">
        <v>0.92887013931768403</v>
      </c>
      <c r="BA80" s="33">
        <f t="shared" si="14"/>
        <v>-9.2414597036617474E-3</v>
      </c>
      <c r="BC80" s="6">
        <v>0.92814967753159017</v>
      </c>
      <c r="BD80" s="33">
        <f t="shared" si="15"/>
        <v>-8.5209979175678852E-3</v>
      </c>
    </row>
    <row r="81" spans="13:56" x14ac:dyDescent="0.3">
      <c r="M81" s="41"/>
      <c r="AB81" s="6">
        <v>70</v>
      </c>
      <c r="AC81" s="34">
        <v>0.91962867961402228</v>
      </c>
      <c r="AD81" s="34">
        <v>0.93087587000000005</v>
      </c>
      <c r="AE81" s="37">
        <v>-1.1247190000000001E-2</v>
      </c>
      <c r="AF81" s="34">
        <f t="shared" si="8"/>
        <v>0</v>
      </c>
      <c r="AJ81" s="6">
        <v>1</v>
      </c>
      <c r="AK81" s="33">
        <f t="shared" si="9"/>
        <v>-8.0371320385977718E-2</v>
      </c>
      <c r="AN81" s="6">
        <v>0.92228655185049468</v>
      </c>
      <c r="AO81" s="33">
        <f t="shared" si="10"/>
        <v>-2.6578722364724028E-3</v>
      </c>
      <c r="AQ81" s="6">
        <v>0.90768480740100188</v>
      </c>
      <c r="AR81" s="33">
        <f t="shared" si="11"/>
        <v>1.1943872213020401E-2</v>
      </c>
      <c r="AT81" s="6">
        <v>0.93349282866296501</v>
      </c>
      <c r="AU81" s="33">
        <f t="shared" si="12"/>
        <v>-1.3864149048942731E-2</v>
      </c>
      <c r="AW81" s="6">
        <v>0.9295115428975983</v>
      </c>
      <c r="AX81" s="33">
        <f t="shared" si="13"/>
        <v>-9.8828632835760155E-3</v>
      </c>
      <c r="AZ81" s="6">
        <v>0.93668199601703639</v>
      </c>
      <c r="BA81" s="33">
        <f t="shared" si="14"/>
        <v>-1.7053316403014107E-2</v>
      </c>
      <c r="BC81" s="6">
        <v>0.93008396468758336</v>
      </c>
      <c r="BD81" s="33">
        <f t="shared" si="15"/>
        <v>-1.0455285073561082E-2</v>
      </c>
    </row>
    <row r="82" spans="13:56" x14ac:dyDescent="0.3">
      <c r="M82" s="41"/>
      <c r="AB82" s="6">
        <v>71</v>
      </c>
      <c r="AC82" s="34">
        <v>0.91962867961402228</v>
      </c>
      <c r="AD82" s="34">
        <v>0.95599027000000003</v>
      </c>
      <c r="AE82" s="37">
        <v>-3.6361589999999999E-2</v>
      </c>
      <c r="AF82" s="34">
        <f t="shared" si="8"/>
        <v>0</v>
      </c>
      <c r="AJ82" s="6">
        <v>1</v>
      </c>
      <c r="AK82" s="33">
        <f t="shared" si="9"/>
        <v>-8.0371320385977718E-2</v>
      </c>
      <c r="AN82" s="6">
        <v>0.93880542323195304</v>
      </c>
      <c r="AO82" s="33">
        <f t="shared" si="10"/>
        <v>-1.9176743617930758E-2</v>
      </c>
      <c r="AQ82" s="6">
        <v>0.92805032169117652</v>
      </c>
      <c r="AR82" s="33">
        <f t="shared" si="11"/>
        <v>-8.4216420771542344E-3</v>
      </c>
      <c r="AT82" s="6">
        <v>0.94688268475054049</v>
      </c>
      <c r="AU82" s="33">
        <f t="shared" si="12"/>
        <v>-2.7254005136518211E-2</v>
      </c>
      <c r="AW82" s="6">
        <v>0.94513986594901456</v>
      </c>
      <c r="AX82" s="33">
        <f t="shared" si="13"/>
        <v>-2.5511186334992275E-2</v>
      </c>
      <c r="AZ82" s="6">
        <v>0.99405119305105472</v>
      </c>
      <c r="BA82" s="33">
        <f t="shared" si="14"/>
        <v>-7.4422513437032434E-2</v>
      </c>
      <c r="BC82" s="6">
        <v>0.95352240765587626</v>
      </c>
      <c r="BD82" s="33">
        <f t="shared" si="15"/>
        <v>-3.3893728041853977E-2</v>
      </c>
    </row>
    <row r="83" spans="13:56" x14ac:dyDescent="0.3">
      <c r="M83" s="41"/>
      <c r="AB83" s="6">
        <v>72</v>
      </c>
      <c r="AC83" s="34">
        <v>0.91962867961402228</v>
      </c>
      <c r="AD83" s="34">
        <v>0.92742648000000005</v>
      </c>
      <c r="AE83" s="37">
        <v>-7.7977999999999997E-3</v>
      </c>
      <c r="AF83" s="34">
        <f t="shared" si="8"/>
        <v>0</v>
      </c>
      <c r="AJ83" s="6">
        <v>1</v>
      </c>
      <c r="AK83" s="33">
        <f t="shared" si="9"/>
        <v>-8.0371320385977718E-2</v>
      </c>
      <c r="AN83" s="6">
        <v>0.90712593135458652</v>
      </c>
      <c r="AO83" s="33">
        <f t="shared" si="10"/>
        <v>1.2502748259435759E-2</v>
      </c>
      <c r="AQ83" s="6">
        <v>0.89680743069013991</v>
      </c>
      <c r="AR83" s="33">
        <f t="shared" si="11"/>
        <v>2.2821248923882376E-2</v>
      </c>
      <c r="AT83" s="6">
        <v>0.89104321722642676</v>
      </c>
      <c r="AU83" s="33">
        <f t="shared" si="12"/>
        <v>2.8585462387595517E-2</v>
      </c>
      <c r="AW83" s="6">
        <v>0.91462264572641727</v>
      </c>
      <c r="AX83" s="33">
        <f t="shared" si="13"/>
        <v>5.0060338876050103E-3</v>
      </c>
      <c r="AZ83" s="6">
        <v>0.88797798758869095</v>
      </c>
      <c r="BA83" s="33">
        <f t="shared" si="14"/>
        <v>3.1650692025331328E-2</v>
      </c>
      <c r="BC83" s="6">
        <v>0.9140417486057999</v>
      </c>
      <c r="BD83" s="33">
        <f t="shared" si="15"/>
        <v>5.5869310082223844E-3</v>
      </c>
    </row>
    <row r="84" spans="13:56" x14ac:dyDescent="0.3">
      <c r="M84" s="41"/>
      <c r="AB84" s="6">
        <v>73</v>
      </c>
      <c r="AC84" s="34">
        <v>0.91962867961402228</v>
      </c>
      <c r="AD84" s="34">
        <v>0.89862324999999998</v>
      </c>
      <c r="AE84" s="37">
        <v>2.1005429999999999E-2</v>
      </c>
      <c r="AF84" s="34">
        <f t="shared" si="8"/>
        <v>2.1005429999999999E-2</v>
      </c>
      <c r="AJ84" s="6">
        <v>1</v>
      </c>
      <c r="AK84" s="33">
        <f t="shared" si="9"/>
        <v>-8.0371320385977718E-2</v>
      </c>
      <c r="AN84" s="6">
        <v>0.87810919750824479</v>
      </c>
      <c r="AO84" s="33">
        <f t="shared" si="10"/>
        <v>4.1519482105777494E-2</v>
      </c>
      <c r="AQ84" s="6">
        <v>0.87015582550042148</v>
      </c>
      <c r="AR84" s="33">
        <f t="shared" si="11"/>
        <v>4.9472854113600806E-2</v>
      </c>
      <c r="AT84" s="6">
        <v>0.85339697700473438</v>
      </c>
      <c r="AU84" s="33">
        <f t="shared" si="12"/>
        <v>6.6231702609287901E-2</v>
      </c>
      <c r="AW84" s="6">
        <v>0.89023165661028758</v>
      </c>
      <c r="AX84" s="33">
        <f t="shared" si="13"/>
        <v>2.9397023003734701E-2</v>
      </c>
      <c r="AZ84" s="6">
        <v>0.84503637881068194</v>
      </c>
      <c r="BA84" s="33">
        <f t="shared" si="14"/>
        <v>7.4592300803340339E-2</v>
      </c>
      <c r="BC84" s="6">
        <v>0.8886355401146826</v>
      </c>
      <c r="BD84" s="33">
        <f t="shared" si="15"/>
        <v>3.0993139499339684E-2</v>
      </c>
    </row>
    <row r="85" spans="13:56" x14ac:dyDescent="0.3">
      <c r="M85" s="41"/>
      <c r="AB85" s="6">
        <v>74</v>
      </c>
      <c r="AC85" s="34">
        <v>0.91962867961402228</v>
      </c>
      <c r="AD85" s="34">
        <v>0.90968691000000002</v>
      </c>
      <c r="AE85" s="37">
        <v>9.9417700000000008E-3</v>
      </c>
      <c r="AF85" s="34">
        <f t="shared" si="8"/>
        <v>9.9417700000000008E-3</v>
      </c>
      <c r="AJ85" s="6">
        <v>1</v>
      </c>
      <c r="AK85" s="33">
        <f t="shared" si="9"/>
        <v>-8.0371320385977718E-2</v>
      </c>
      <c r="AN85" s="6">
        <v>0.88966898741907907</v>
      </c>
      <c r="AO85" s="33">
        <f t="shared" si="10"/>
        <v>2.995969219494321E-2</v>
      </c>
      <c r="AQ85" s="6">
        <v>0.88348803252552666</v>
      </c>
      <c r="AR85" s="33">
        <f t="shared" si="11"/>
        <v>3.6140647088495625E-2</v>
      </c>
      <c r="AT85" s="6">
        <v>0.88363845846893374</v>
      </c>
      <c r="AU85" s="33">
        <f t="shared" si="12"/>
        <v>3.5990221145088541E-2</v>
      </c>
      <c r="AW85" s="6">
        <v>0.90459445882031253</v>
      </c>
      <c r="AX85" s="33">
        <f t="shared" si="13"/>
        <v>1.5034220793709752E-2</v>
      </c>
      <c r="AZ85" s="6">
        <v>0.88371253224503465</v>
      </c>
      <c r="BA85" s="33">
        <f t="shared" si="14"/>
        <v>3.5916147368987628E-2</v>
      </c>
      <c r="BC85" s="6">
        <v>0.90460817470922683</v>
      </c>
      <c r="BD85" s="33">
        <f t="shared" si="15"/>
        <v>1.5020504904795451E-2</v>
      </c>
    </row>
    <row r="86" spans="13:56" x14ac:dyDescent="0.3">
      <c r="M86" s="41"/>
      <c r="AB86" s="6">
        <v>75</v>
      </c>
      <c r="AC86" s="34">
        <v>0.91962867961402228</v>
      </c>
      <c r="AD86" s="34">
        <v>0.90136713999999996</v>
      </c>
      <c r="AE86" s="37">
        <v>1.826154E-2</v>
      </c>
      <c r="AF86" s="34">
        <f t="shared" si="8"/>
        <v>1.826154E-2</v>
      </c>
      <c r="AJ86" s="6">
        <v>1</v>
      </c>
      <c r="AK86" s="33">
        <f t="shared" si="9"/>
        <v>-8.0371320385977718E-2</v>
      </c>
      <c r="AN86" s="6">
        <v>0.88268718700378657</v>
      </c>
      <c r="AO86" s="33">
        <f t="shared" si="10"/>
        <v>3.6941492610235716E-2</v>
      </c>
      <c r="AQ86" s="6">
        <v>0.87872987333077435</v>
      </c>
      <c r="AR86" s="33">
        <f t="shared" si="11"/>
        <v>4.0898806283247935E-2</v>
      </c>
      <c r="AT86" s="6">
        <v>0.88435075145242048</v>
      </c>
      <c r="AU86" s="33">
        <f t="shared" si="12"/>
        <v>3.5277928161601801E-2</v>
      </c>
      <c r="AW86" s="6">
        <v>0.90160453219798165</v>
      </c>
      <c r="AX86" s="33">
        <f t="shared" si="13"/>
        <v>1.8024147416040637E-2</v>
      </c>
      <c r="AZ86" s="6">
        <v>0.8870323320730974</v>
      </c>
      <c r="BA86" s="33">
        <f t="shared" si="14"/>
        <v>3.2596347540924886E-2</v>
      </c>
      <c r="BC86" s="6">
        <v>0.90209316174250354</v>
      </c>
      <c r="BD86" s="33">
        <f t="shared" si="15"/>
        <v>1.7535517871518747E-2</v>
      </c>
    </row>
    <row r="87" spans="13:56" x14ac:dyDescent="0.3">
      <c r="M87" s="41"/>
      <c r="AB87" s="6">
        <v>76</v>
      </c>
      <c r="AC87" s="34">
        <v>0.91962867961402228</v>
      </c>
      <c r="AD87" s="34">
        <v>0.91058236000000004</v>
      </c>
      <c r="AE87" s="37">
        <v>9.0463200000000001E-3</v>
      </c>
      <c r="AF87" s="34">
        <f t="shared" si="8"/>
        <v>9.0463200000000001E-3</v>
      </c>
      <c r="AJ87" s="6">
        <v>1</v>
      </c>
      <c r="AK87" s="33">
        <f t="shared" si="9"/>
        <v>-8.0371320385977718E-2</v>
      </c>
      <c r="AN87" s="6">
        <v>0.89390497129595692</v>
      </c>
      <c r="AO87" s="33">
        <f t="shared" si="10"/>
        <v>2.5723708318065364E-2</v>
      </c>
      <c r="AQ87" s="6">
        <v>0.89124827845248522</v>
      </c>
      <c r="AR87" s="33">
        <f t="shared" si="11"/>
        <v>2.8380401161537061E-2</v>
      </c>
      <c r="AT87" s="6">
        <v>0.9135657513071862</v>
      </c>
      <c r="AU87" s="33">
        <f t="shared" si="12"/>
        <v>6.0629283068360795E-3</v>
      </c>
      <c r="AW87" s="6">
        <v>0.91513776710343753</v>
      </c>
      <c r="AX87" s="33">
        <f t="shared" si="13"/>
        <v>4.4909125105847547E-3</v>
      </c>
      <c r="AZ87" s="6">
        <v>0.9240811492740908</v>
      </c>
      <c r="BA87" s="33">
        <f t="shared" si="14"/>
        <v>-4.4524696600685143E-3</v>
      </c>
      <c r="BC87" s="6">
        <v>0.91700097264621061</v>
      </c>
      <c r="BD87" s="33">
        <f t="shared" si="15"/>
        <v>2.6277069678116716E-3</v>
      </c>
    </row>
    <row r="88" spans="13:56" x14ac:dyDescent="0.3">
      <c r="M88" s="41"/>
      <c r="AB88" s="6">
        <v>77</v>
      </c>
      <c r="AC88" s="34">
        <v>0.91962867961402228</v>
      </c>
      <c r="AD88" s="34">
        <v>0.93572787999999996</v>
      </c>
      <c r="AE88" s="37">
        <v>-1.6099200000000001E-2</v>
      </c>
      <c r="AF88" s="34">
        <f t="shared" si="8"/>
        <v>0</v>
      </c>
      <c r="AJ88" s="6">
        <v>1</v>
      </c>
      <c r="AK88" s="33">
        <f t="shared" si="9"/>
        <v>-8.0371320385977718E-2</v>
      </c>
      <c r="AN88" s="6">
        <v>0.90928300964944431</v>
      </c>
      <c r="AO88" s="33">
        <f t="shared" si="10"/>
        <v>1.0345669964577975E-2</v>
      </c>
      <c r="AQ88" s="6">
        <v>0.90781928757602093</v>
      </c>
      <c r="AR88" s="33">
        <f t="shared" si="11"/>
        <v>1.1809392038001354E-2</v>
      </c>
      <c r="AT88" s="6">
        <v>0.92246698614681433</v>
      </c>
      <c r="AU88" s="33">
        <f t="shared" si="12"/>
        <v>-2.8383065327920454E-3</v>
      </c>
      <c r="AW88" s="6">
        <v>0.92759483446842572</v>
      </c>
      <c r="AX88" s="33">
        <f t="shared" si="13"/>
        <v>-7.96615485440344E-3</v>
      </c>
      <c r="AZ88" s="6">
        <v>0.96502230324161309</v>
      </c>
      <c r="BA88" s="33">
        <f t="shared" si="14"/>
        <v>-4.5393623627590807E-2</v>
      </c>
      <c r="BC88" s="6">
        <v>0.93512357581446015</v>
      </c>
      <c r="BD88" s="33">
        <f t="shared" si="15"/>
        <v>-1.5494896200437869E-2</v>
      </c>
    </row>
    <row r="89" spans="13:56" x14ac:dyDescent="0.3">
      <c r="M89" s="41"/>
      <c r="AB89" s="6">
        <v>78</v>
      </c>
      <c r="AC89" s="34">
        <v>1.4099341383095501</v>
      </c>
      <c r="AD89" s="34">
        <v>1.2544578500000001</v>
      </c>
      <c r="AE89" s="37">
        <v>0.15547628999999999</v>
      </c>
      <c r="AF89" s="34">
        <f t="shared" si="8"/>
        <v>0.15547628999999999</v>
      </c>
      <c r="AJ89" s="6">
        <v>1</v>
      </c>
      <c r="AK89" s="33">
        <f t="shared" si="9"/>
        <v>0.40993413830955006</v>
      </c>
      <c r="AN89" s="6">
        <v>1.0243721185510428</v>
      </c>
      <c r="AO89" s="33">
        <f t="shared" si="10"/>
        <v>0.38556201975850724</v>
      </c>
      <c r="AQ89" s="6">
        <v>2.1257986005476117</v>
      </c>
      <c r="AR89" s="33">
        <f t="shared" si="11"/>
        <v>-0.71586446223806166</v>
      </c>
      <c r="AT89" s="6">
        <v>3.583957178187207</v>
      </c>
      <c r="AU89" s="33">
        <f t="shared" si="12"/>
        <v>-2.1740230398776568</v>
      </c>
      <c r="AW89" s="6">
        <v>2.020374545325371</v>
      </c>
      <c r="AX89" s="33">
        <f t="shared" si="13"/>
        <v>-0.61044040701582092</v>
      </c>
      <c r="AZ89" s="6">
        <v>3.583957178187207</v>
      </c>
      <c r="BA89" s="33">
        <f t="shared" si="14"/>
        <v>-2.1740230398776568</v>
      </c>
      <c r="BC89" s="6">
        <v>2.020374545325371</v>
      </c>
      <c r="BD89" s="33">
        <f t="shared" si="15"/>
        <v>-0.61044040701582092</v>
      </c>
    </row>
    <row r="90" spans="13:56" x14ac:dyDescent="0.3">
      <c r="M90" s="41"/>
      <c r="AB90" s="6">
        <v>79</v>
      </c>
      <c r="AC90" s="34">
        <v>1.4099341383095501</v>
      </c>
      <c r="AD90" s="34">
        <v>1.2794831200000001</v>
      </c>
      <c r="AE90" s="37">
        <v>0.13045102</v>
      </c>
      <c r="AF90" s="34">
        <f t="shared" si="8"/>
        <v>0.13045102</v>
      </c>
      <c r="AJ90" s="6">
        <v>1</v>
      </c>
      <c r="AK90" s="33">
        <f t="shared" si="9"/>
        <v>0.40993413830955006</v>
      </c>
      <c r="AN90" s="6">
        <v>1.0378496158068058</v>
      </c>
      <c r="AO90" s="33">
        <f t="shared" si="10"/>
        <v>0.37208452250274426</v>
      </c>
      <c r="AQ90" s="6">
        <v>1.920868496955453</v>
      </c>
      <c r="AR90" s="33">
        <f t="shared" si="11"/>
        <v>-0.51093435864590298</v>
      </c>
      <c r="AT90" s="6">
        <v>3.4114345435193254</v>
      </c>
      <c r="AU90" s="33">
        <f t="shared" si="12"/>
        <v>-2.0015004052097751</v>
      </c>
      <c r="AW90" s="6">
        <v>1.8900311466677169</v>
      </c>
      <c r="AX90" s="33">
        <f t="shared" si="13"/>
        <v>-0.48009700835816682</v>
      </c>
      <c r="AZ90" s="6">
        <v>3.4114345435193254</v>
      </c>
      <c r="BA90" s="33">
        <f t="shared" si="14"/>
        <v>-2.0015004052097751</v>
      </c>
      <c r="BC90" s="6">
        <v>1.8900311466677169</v>
      </c>
      <c r="BD90" s="33">
        <f t="shared" si="15"/>
        <v>-0.48009700835816682</v>
      </c>
    </row>
    <row r="91" spans="13:56" x14ac:dyDescent="0.3">
      <c r="M91" s="41"/>
      <c r="AB91" s="6">
        <v>80</v>
      </c>
      <c r="AC91" s="34">
        <v>1.4099341383095501</v>
      </c>
      <c r="AD91" s="34">
        <v>1.1619586099999999</v>
      </c>
      <c r="AE91" s="37">
        <v>0.24797553</v>
      </c>
      <c r="AF91" s="34">
        <f t="shared" si="8"/>
        <v>0.24797553</v>
      </c>
      <c r="AJ91" s="6">
        <v>1</v>
      </c>
      <c r="AK91" s="33">
        <f t="shared" si="9"/>
        <v>0.40993413830955006</v>
      </c>
      <c r="AN91" s="6">
        <v>1.0451800219538967</v>
      </c>
      <c r="AO91" s="33">
        <f t="shared" si="10"/>
        <v>0.36475411635565336</v>
      </c>
      <c r="AQ91" s="6">
        <v>1.5625427110953174</v>
      </c>
      <c r="AR91" s="33">
        <f t="shared" si="11"/>
        <v>-0.15260857278576734</v>
      </c>
      <c r="AT91" s="6">
        <v>2.1302741086263826</v>
      </c>
      <c r="AU91" s="33">
        <f t="shared" si="12"/>
        <v>-0.7203399703168325</v>
      </c>
      <c r="AW91" s="6">
        <v>1.5181769388960005</v>
      </c>
      <c r="AX91" s="33">
        <f t="shared" si="13"/>
        <v>-0.10824280058645042</v>
      </c>
      <c r="AZ91" s="6">
        <v>2.1302741086263821</v>
      </c>
      <c r="BA91" s="33">
        <f t="shared" si="14"/>
        <v>-0.72033997031683206</v>
      </c>
      <c r="BC91" s="6">
        <v>1.5181769388960005</v>
      </c>
      <c r="BD91" s="33">
        <f t="shared" si="15"/>
        <v>-0.10824280058645042</v>
      </c>
    </row>
    <row r="92" spans="13:56" x14ac:dyDescent="0.3">
      <c r="M92" s="41"/>
      <c r="AB92" s="6">
        <v>81</v>
      </c>
      <c r="AC92" s="34">
        <v>1.4099341383095501</v>
      </c>
      <c r="AD92" s="34">
        <v>1.20992217</v>
      </c>
      <c r="AE92" s="37">
        <v>0.20001197000000001</v>
      </c>
      <c r="AF92" s="34">
        <f t="shared" si="8"/>
        <v>0.20001197000000001</v>
      </c>
      <c r="AJ92" s="6">
        <v>1</v>
      </c>
      <c r="AK92" s="33">
        <f t="shared" si="9"/>
        <v>0.40993413830955006</v>
      </c>
      <c r="AN92" s="6">
        <v>1.0637892425905597</v>
      </c>
      <c r="AO92" s="33">
        <f t="shared" si="10"/>
        <v>0.34614489571899032</v>
      </c>
      <c r="AQ92" s="6">
        <v>1.6393803362380071</v>
      </c>
      <c r="AR92" s="33">
        <f t="shared" si="11"/>
        <v>-0.229446197928457</v>
      </c>
      <c r="AT92" s="6">
        <v>2.3989699929545698</v>
      </c>
      <c r="AU92" s="33">
        <f t="shared" si="12"/>
        <v>-0.98903585464501975</v>
      </c>
      <c r="AW92" s="6">
        <v>1.6008633239328556</v>
      </c>
      <c r="AX92" s="33">
        <f t="shared" si="13"/>
        <v>-0.19092918562330552</v>
      </c>
      <c r="AZ92" s="6">
        <v>2.3989699929545698</v>
      </c>
      <c r="BA92" s="33">
        <f t="shared" si="14"/>
        <v>-0.98903585464501975</v>
      </c>
      <c r="BC92" s="6">
        <v>1.6008633239328556</v>
      </c>
      <c r="BD92" s="33">
        <f t="shared" si="15"/>
        <v>-0.19092918562330552</v>
      </c>
    </row>
    <row r="93" spans="13:56" x14ac:dyDescent="0.3">
      <c r="M93" s="41"/>
      <c r="AB93" s="6">
        <v>82</v>
      </c>
      <c r="AC93" s="34">
        <v>1.4099341383095501</v>
      </c>
      <c r="AD93" s="34">
        <v>1.1481241099999999</v>
      </c>
      <c r="AE93" s="37">
        <v>0.26181003000000003</v>
      </c>
      <c r="AF93" s="34">
        <f t="shared" si="8"/>
        <v>0.26181003000000003</v>
      </c>
      <c r="AJ93" s="6">
        <v>1</v>
      </c>
      <c r="AK93" s="33">
        <f t="shared" si="9"/>
        <v>0.40993413830955006</v>
      </c>
      <c r="AN93" s="6">
        <v>1.0731503841931942</v>
      </c>
      <c r="AO93" s="33">
        <f t="shared" si="10"/>
        <v>0.33678375411635586</v>
      </c>
      <c r="AQ93" s="6">
        <v>1.5865680837954408</v>
      </c>
      <c r="AR93" s="33">
        <f t="shared" si="11"/>
        <v>-0.17663394548589073</v>
      </c>
      <c r="AT93" s="6">
        <v>1.9725617624866301</v>
      </c>
      <c r="AU93" s="33">
        <f t="shared" si="12"/>
        <v>-0.56262762417708001</v>
      </c>
      <c r="AW93" s="6">
        <v>1.5035407033619994</v>
      </c>
      <c r="AX93" s="33">
        <f t="shared" si="13"/>
        <v>-9.3606565052449353E-2</v>
      </c>
      <c r="AZ93" s="6">
        <v>2.3216877381479804</v>
      </c>
      <c r="BA93" s="33">
        <f t="shared" si="14"/>
        <v>-0.9117535998384303</v>
      </c>
      <c r="BC93" s="6">
        <v>1.5602895234013132</v>
      </c>
      <c r="BD93" s="33">
        <f t="shared" si="15"/>
        <v>-0.15035538509176316</v>
      </c>
    </row>
    <row r="94" spans="13:56" x14ac:dyDescent="0.3">
      <c r="M94" s="41"/>
      <c r="AB94" s="6">
        <v>83</v>
      </c>
      <c r="AC94" s="34">
        <v>1.4099341383095501</v>
      </c>
      <c r="AD94" s="34">
        <v>1.2127697500000001</v>
      </c>
      <c r="AE94" s="37">
        <v>0.19716438999999999</v>
      </c>
      <c r="AF94" s="34">
        <f t="shared" si="8"/>
        <v>0.19716438999999999</v>
      </c>
      <c r="AJ94" s="6">
        <v>1</v>
      </c>
      <c r="AK94" s="33">
        <f t="shared" si="9"/>
        <v>0.40993413830955006</v>
      </c>
      <c r="AN94" s="6">
        <v>1.1128353457738749</v>
      </c>
      <c r="AO94" s="33">
        <f t="shared" si="10"/>
        <v>0.29709879253567517</v>
      </c>
      <c r="AQ94" s="6">
        <v>1.6346931592953684</v>
      </c>
      <c r="AR94" s="33">
        <f t="shared" si="11"/>
        <v>-0.22475902098581835</v>
      </c>
      <c r="AT94" s="6">
        <v>2.1397960555617734</v>
      </c>
      <c r="AU94" s="33">
        <f t="shared" si="12"/>
        <v>-0.72986191725222338</v>
      </c>
      <c r="AW94" s="6">
        <v>1.5572004033728066</v>
      </c>
      <c r="AX94" s="33">
        <f t="shared" si="13"/>
        <v>-0.14726626506325657</v>
      </c>
      <c r="AZ94" s="6">
        <v>1.8531560262483648</v>
      </c>
      <c r="BA94" s="33">
        <f t="shared" si="14"/>
        <v>-0.44322188793881478</v>
      </c>
      <c r="BC94" s="6">
        <v>1.5019275109746595</v>
      </c>
      <c r="BD94" s="33">
        <f t="shared" si="15"/>
        <v>-9.199337266510943E-2</v>
      </c>
    </row>
    <row r="95" spans="13:56" x14ac:dyDescent="0.3">
      <c r="M95" s="41"/>
      <c r="AB95" s="6">
        <v>84</v>
      </c>
      <c r="AC95" s="34">
        <v>1.4099341383095501</v>
      </c>
      <c r="AD95" s="34">
        <v>1.24243451</v>
      </c>
      <c r="AE95" s="37">
        <v>0.16749963000000001</v>
      </c>
      <c r="AF95" s="34">
        <f t="shared" si="8"/>
        <v>0.16749963000000001</v>
      </c>
      <c r="AJ95" s="6">
        <v>1</v>
      </c>
      <c r="AK95" s="33">
        <f t="shared" si="9"/>
        <v>0.40993413830955006</v>
      </c>
      <c r="AN95" s="6">
        <v>1.1366860592755215</v>
      </c>
      <c r="AO95" s="33">
        <f t="shared" si="10"/>
        <v>0.27324807903402859</v>
      </c>
      <c r="AQ95" s="6">
        <v>1.5970683851664318</v>
      </c>
      <c r="AR95" s="33">
        <f t="shared" si="11"/>
        <v>-0.18713424685688174</v>
      </c>
      <c r="AT95" s="6">
        <v>2.1652477818972957</v>
      </c>
      <c r="AU95" s="33">
        <f t="shared" si="12"/>
        <v>-0.75531364358774566</v>
      </c>
      <c r="AW95" s="6">
        <v>1.5421719717425972</v>
      </c>
      <c r="AX95" s="33">
        <f t="shared" si="13"/>
        <v>-0.13223783343304718</v>
      </c>
      <c r="AZ95" s="6">
        <v>1.8784956745540367</v>
      </c>
      <c r="BA95" s="33">
        <f t="shared" si="14"/>
        <v>-0.4685615362444866</v>
      </c>
      <c r="BC95" s="6">
        <v>1.4904134468239443</v>
      </c>
      <c r="BD95" s="33">
        <f t="shared" si="15"/>
        <v>-8.0479308514394221E-2</v>
      </c>
    </row>
    <row r="96" spans="13:56" x14ac:dyDescent="0.3">
      <c r="M96" s="41"/>
      <c r="AB96" s="6">
        <v>85</v>
      </c>
      <c r="AC96" s="34">
        <v>1.4099341383095501</v>
      </c>
      <c r="AD96" s="34">
        <v>1.2357473999999999</v>
      </c>
      <c r="AE96" s="37">
        <v>0.17418673000000001</v>
      </c>
      <c r="AF96" s="34">
        <f t="shared" si="8"/>
        <v>0.17418673000000001</v>
      </c>
      <c r="AJ96" s="6">
        <v>1</v>
      </c>
      <c r="AK96" s="33">
        <f t="shared" si="9"/>
        <v>0.40993413830955006</v>
      </c>
      <c r="AN96" s="6">
        <v>1.1388572996706916</v>
      </c>
      <c r="AO96" s="33">
        <f t="shared" si="10"/>
        <v>0.27107683863885845</v>
      </c>
      <c r="AQ96" s="6">
        <v>1.4984671521341655</v>
      </c>
      <c r="AR96" s="33">
        <f t="shared" si="11"/>
        <v>-8.8533013824615425E-2</v>
      </c>
      <c r="AT96" s="6">
        <v>2.0873058850302133</v>
      </c>
      <c r="AU96" s="33">
        <f t="shared" si="12"/>
        <v>-0.67737174672066325</v>
      </c>
      <c r="AW96" s="6">
        <v>1.4761063334199815</v>
      </c>
      <c r="AX96" s="33">
        <f t="shared" si="13"/>
        <v>-6.6172195110431486E-2</v>
      </c>
      <c r="AZ96" s="6">
        <v>1.8189493092244455</v>
      </c>
      <c r="BA96" s="33">
        <f t="shared" si="14"/>
        <v>-0.40901517091489548</v>
      </c>
      <c r="BC96" s="6">
        <v>1.4313508237996597</v>
      </c>
      <c r="BD96" s="33">
        <f t="shared" si="15"/>
        <v>-2.1416685490109666E-2</v>
      </c>
    </row>
    <row r="97" spans="13:56" x14ac:dyDescent="0.3">
      <c r="M97" s="41"/>
      <c r="AB97" s="6">
        <v>86</v>
      </c>
      <c r="AC97" s="34">
        <v>1.4099341383095501</v>
      </c>
      <c r="AD97" s="34">
        <v>1.2797992300000001</v>
      </c>
      <c r="AE97" s="37">
        <v>0.1301349</v>
      </c>
      <c r="AF97" s="34">
        <f t="shared" si="8"/>
        <v>0.1301349</v>
      </c>
      <c r="AJ97" s="6">
        <v>1</v>
      </c>
      <c r="AK97" s="33">
        <f t="shared" si="9"/>
        <v>0.40993413830955006</v>
      </c>
      <c r="AN97" s="6">
        <v>1.1813688254665202</v>
      </c>
      <c r="AO97" s="33">
        <f t="shared" si="10"/>
        <v>0.22856531284302983</v>
      </c>
      <c r="AQ97" s="6">
        <v>1.5617615759393177</v>
      </c>
      <c r="AR97" s="33">
        <f t="shared" si="11"/>
        <v>-0.15182743762976769</v>
      </c>
      <c r="AT97" s="6">
        <v>2.2527219856735297</v>
      </c>
      <c r="AU97" s="33">
        <f t="shared" si="12"/>
        <v>-0.8427878473639796</v>
      </c>
      <c r="AW97" s="6">
        <v>1.5363399925620971</v>
      </c>
      <c r="AX97" s="33">
        <f t="shared" si="13"/>
        <v>-0.12640585425254702</v>
      </c>
      <c r="AZ97" s="6">
        <v>1.9629027570389828</v>
      </c>
      <c r="BA97" s="33">
        <f t="shared" si="14"/>
        <v>-0.5529686187294327</v>
      </c>
      <c r="BC97" s="6">
        <v>1.4894919929235251</v>
      </c>
      <c r="BD97" s="33">
        <f t="shared" si="15"/>
        <v>-7.9557854613975021E-2</v>
      </c>
    </row>
    <row r="98" spans="13:56" x14ac:dyDescent="0.3">
      <c r="M98" s="41"/>
      <c r="AB98" s="6">
        <v>87</v>
      </c>
      <c r="AC98" s="34">
        <v>1.4099341383095501</v>
      </c>
      <c r="AD98" s="34">
        <v>1.2510368300000001</v>
      </c>
      <c r="AE98" s="37">
        <v>0.15889731000000001</v>
      </c>
      <c r="AF98" s="34">
        <f t="shared" si="8"/>
        <v>0.15889731000000001</v>
      </c>
      <c r="AJ98" s="6">
        <v>1</v>
      </c>
      <c r="AK98" s="33">
        <f t="shared" si="9"/>
        <v>0.40993413830955006</v>
      </c>
      <c r="AN98" s="6">
        <v>1.1760208562019758</v>
      </c>
      <c r="AO98" s="33">
        <f t="shared" si="10"/>
        <v>0.23391328210757423</v>
      </c>
      <c r="AQ98" s="6">
        <v>1.4512656713897762</v>
      </c>
      <c r="AR98" s="33">
        <f t="shared" si="11"/>
        <v>-4.133153308022619E-2</v>
      </c>
      <c r="AT98" s="6">
        <v>2.021631111561832</v>
      </c>
      <c r="AU98" s="33">
        <f t="shared" si="12"/>
        <v>-0.61169697325228189</v>
      </c>
      <c r="AW98" s="6">
        <v>1.4392284876746788</v>
      </c>
      <c r="AX98" s="33">
        <f t="shared" si="13"/>
        <v>-2.9294349365128758E-2</v>
      </c>
      <c r="AZ98" s="6">
        <v>1.8081879078062963</v>
      </c>
      <c r="BA98" s="33">
        <f t="shared" si="14"/>
        <v>-0.39825376949674629</v>
      </c>
      <c r="BC98" s="6">
        <v>1.4049590337646449</v>
      </c>
      <c r="BD98" s="33">
        <f t="shared" si="15"/>
        <v>4.975104544905129E-3</v>
      </c>
    </row>
    <row r="99" spans="13:56" x14ac:dyDescent="0.3">
      <c r="M99" s="41"/>
      <c r="AB99" s="6">
        <v>88</v>
      </c>
      <c r="AC99" s="34">
        <v>1.4099341383095501</v>
      </c>
      <c r="AD99" s="34">
        <v>1.26881957</v>
      </c>
      <c r="AE99" s="37">
        <v>0.14111456999999999</v>
      </c>
      <c r="AF99" s="34">
        <f t="shared" si="8"/>
        <v>0.14111456999999999</v>
      </c>
      <c r="AJ99" s="6">
        <v>1</v>
      </c>
      <c r="AK99" s="33">
        <f t="shared" si="9"/>
        <v>0.40993413830955006</v>
      </c>
      <c r="AN99" s="6">
        <v>1.2024785949506036</v>
      </c>
      <c r="AO99" s="33">
        <f t="shared" si="10"/>
        <v>0.20745554335894645</v>
      </c>
      <c r="AQ99" s="6">
        <v>1.4629481831734608</v>
      </c>
      <c r="AR99" s="33">
        <f t="shared" si="11"/>
        <v>-5.3014044863910703E-2</v>
      </c>
      <c r="AT99" s="6">
        <v>2.077248218386579</v>
      </c>
      <c r="AU99" s="33">
        <f t="shared" si="12"/>
        <v>-0.66731408007702897</v>
      </c>
      <c r="AW99" s="6">
        <v>1.4541321455960949</v>
      </c>
      <c r="AX99" s="33">
        <f t="shared" si="13"/>
        <v>-4.4198007286544883E-2</v>
      </c>
      <c r="AZ99" s="6">
        <v>1.8635802147417362</v>
      </c>
      <c r="BA99" s="33">
        <f t="shared" si="14"/>
        <v>-0.45364607643218613</v>
      </c>
      <c r="BC99" s="6">
        <v>1.4207673259313653</v>
      </c>
      <c r="BD99" s="33">
        <f t="shared" si="15"/>
        <v>-1.0833187621815288E-2</v>
      </c>
    </row>
    <row r="100" spans="13:56" x14ac:dyDescent="0.3">
      <c r="M100" s="41"/>
      <c r="AB100" s="6">
        <v>89</v>
      </c>
      <c r="AC100" s="34">
        <v>1.4099341383095501</v>
      </c>
      <c r="AD100" s="34">
        <v>1.2468930600000001</v>
      </c>
      <c r="AE100" s="37">
        <v>0.16304108</v>
      </c>
      <c r="AF100" s="34">
        <f t="shared" si="8"/>
        <v>0.16304108</v>
      </c>
      <c r="AJ100" s="6">
        <v>1</v>
      </c>
      <c r="AK100" s="33">
        <f t="shared" si="9"/>
        <v>0.40993413830955006</v>
      </c>
      <c r="AN100" s="6">
        <v>1.1963622392974753</v>
      </c>
      <c r="AO100" s="33">
        <f t="shared" si="10"/>
        <v>0.21357189901207474</v>
      </c>
      <c r="AQ100" s="6">
        <v>1.3792657484989312</v>
      </c>
      <c r="AR100" s="33">
        <f t="shared" si="11"/>
        <v>3.0668389810618812E-2</v>
      </c>
      <c r="AT100" s="6">
        <v>1.8612882240738526</v>
      </c>
      <c r="AU100" s="33">
        <f t="shared" si="12"/>
        <v>-0.45135408576430258</v>
      </c>
      <c r="AW100" s="6">
        <v>1.373203373824232</v>
      </c>
      <c r="AX100" s="33">
        <f t="shared" si="13"/>
        <v>3.673076448531809E-2</v>
      </c>
      <c r="AZ100" s="6">
        <v>1.7115729861196916</v>
      </c>
      <c r="BA100" s="33">
        <f t="shared" si="14"/>
        <v>-0.3016388478101415</v>
      </c>
      <c r="BC100" s="6">
        <v>1.3491851268800283</v>
      </c>
      <c r="BD100" s="33">
        <f t="shared" si="15"/>
        <v>6.0749011429521715E-2</v>
      </c>
    </row>
    <row r="101" spans="13:56" x14ac:dyDescent="0.3">
      <c r="M101" s="41"/>
      <c r="AB101" s="6">
        <v>90</v>
      </c>
      <c r="AC101" s="34">
        <v>1.4099341383095501</v>
      </c>
      <c r="AD101" s="34">
        <v>1.24190033</v>
      </c>
      <c r="AE101" s="37">
        <v>0.16803381000000001</v>
      </c>
      <c r="AF101" s="34">
        <f t="shared" si="8"/>
        <v>0.16803381000000001</v>
      </c>
      <c r="AJ101" s="6">
        <v>1</v>
      </c>
      <c r="AK101" s="33">
        <f t="shared" si="9"/>
        <v>0.40993413830955006</v>
      </c>
      <c r="AN101" s="6">
        <v>1.1904379802414928</v>
      </c>
      <c r="AO101" s="33">
        <f t="shared" si="10"/>
        <v>0.21949615806805722</v>
      </c>
      <c r="AQ101" s="6">
        <v>1.3164350555666005</v>
      </c>
      <c r="AR101" s="33">
        <f t="shared" si="11"/>
        <v>9.3499082742949602E-2</v>
      </c>
      <c r="AT101" s="6">
        <v>1.6381574043390155</v>
      </c>
      <c r="AU101" s="33">
        <f t="shared" si="12"/>
        <v>-0.22822326602946541</v>
      </c>
      <c r="AW101" s="6">
        <v>1.3013661039778499</v>
      </c>
      <c r="AX101" s="33">
        <f t="shared" si="13"/>
        <v>0.10856803433170015</v>
      </c>
      <c r="AZ101" s="6">
        <v>1.5915525932025703</v>
      </c>
      <c r="BA101" s="33">
        <f t="shared" si="14"/>
        <v>-0.1816184548930202</v>
      </c>
      <c r="BC101" s="6">
        <v>1.2934441786530586</v>
      </c>
      <c r="BD101" s="33">
        <f t="shared" si="15"/>
        <v>0.11648995965649145</v>
      </c>
    </row>
    <row r="102" spans="13:56" x14ac:dyDescent="0.3">
      <c r="M102" s="41"/>
      <c r="AB102" s="6">
        <v>91</v>
      </c>
      <c r="AC102" s="34">
        <v>1.4099341383095501</v>
      </c>
      <c r="AD102" s="34">
        <v>1.2765176499999999</v>
      </c>
      <c r="AE102" s="37">
        <v>0.13341649</v>
      </c>
      <c r="AF102" s="34">
        <f t="shared" si="8"/>
        <v>0.13341649</v>
      </c>
      <c r="AJ102" s="6">
        <v>1</v>
      </c>
      <c r="AK102" s="33">
        <f t="shared" si="9"/>
        <v>0.40993413830955006</v>
      </c>
      <c r="AN102" s="6">
        <v>1.2078397365532383</v>
      </c>
      <c r="AO102" s="33">
        <f t="shared" si="10"/>
        <v>0.20209440175631177</v>
      </c>
      <c r="AQ102" s="6">
        <v>1.3002530890822825</v>
      </c>
      <c r="AR102" s="33">
        <f t="shared" si="11"/>
        <v>0.10968104922726751</v>
      </c>
      <c r="AT102" s="6">
        <v>1.5010660328633663</v>
      </c>
      <c r="AU102" s="33">
        <f t="shared" si="12"/>
        <v>-9.1131894553816206E-2</v>
      </c>
      <c r="AW102" s="6">
        <v>1.2682166814291478</v>
      </c>
      <c r="AX102" s="33">
        <f t="shared" si="13"/>
        <v>0.14171745688040227</v>
      </c>
      <c r="AZ102" s="6">
        <v>1.5275631173420259</v>
      </c>
      <c r="BA102" s="33">
        <f t="shared" si="14"/>
        <v>-0.11762897903247582</v>
      </c>
      <c r="BC102" s="6">
        <v>1.2730684742076217</v>
      </c>
      <c r="BD102" s="33">
        <f t="shared" si="15"/>
        <v>0.13686566410192835</v>
      </c>
    </row>
    <row r="103" spans="13:56" x14ac:dyDescent="0.3">
      <c r="AB103" s="6">
        <v>92</v>
      </c>
      <c r="AC103" s="34">
        <v>1.4099341383095501</v>
      </c>
      <c r="AD103" s="34">
        <v>1.32933189</v>
      </c>
      <c r="AE103" s="37">
        <v>8.060225E-2</v>
      </c>
      <c r="AF103" s="34">
        <f t="shared" si="8"/>
        <v>8.060225E-2</v>
      </c>
      <c r="AJ103" s="6">
        <v>1</v>
      </c>
      <c r="AK103" s="33">
        <f t="shared" si="9"/>
        <v>0.40993413830955006</v>
      </c>
      <c r="AN103" s="6">
        <v>1.2455488474204173</v>
      </c>
      <c r="AO103" s="33">
        <f t="shared" si="10"/>
        <v>0.16438529088913278</v>
      </c>
      <c r="AQ103" s="6">
        <v>1.3297123611735486</v>
      </c>
      <c r="AR103" s="33">
        <f t="shared" si="11"/>
        <v>8.0221777136001426E-2</v>
      </c>
      <c r="AT103" s="6">
        <v>1.5164822124651351</v>
      </c>
      <c r="AU103" s="33">
        <f t="shared" si="12"/>
        <v>-0.10654807415558509</v>
      </c>
      <c r="AW103" s="6">
        <v>1.2869981605119061</v>
      </c>
      <c r="AX103" s="33">
        <f t="shared" si="13"/>
        <v>0.12293597779764398</v>
      </c>
      <c r="AZ103" s="6">
        <v>1.5441363688527008</v>
      </c>
      <c r="BA103" s="33">
        <f t="shared" si="14"/>
        <v>-0.13420223054315072</v>
      </c>
      <c r="BC103" s="6">
        <v>1.2922214007222514</v>
      </c>
      <c r="BD103" s="33">
        <f t="shared" si="15"/>
        <v>0.11771273758729861</v>
      </c>
    </row>
    <row r="104" spans="13:56" x14ac:dyDescent="0.3">
      <c r="AB104" s="6">
        <v>93</v>
      </c>
      <c r="AC104" s="34">
        <v>1.4099341383095501</v>
      </c>
      <c r="AD104" s="34">
        <v>1.39788022</v>
      </c>
      <c r="AE104" s="37">
        <v>1.2053919999999999E-2</v>
      </c>
      <c r="AF104" s="34">
        <f t="shared" si="8"/>
        <v>1.2053919999999999E-2</v>
      </c>
      <c r="AJ104" s="6">
        <v>1</v>
      </c>
      <c r="AK104" s="33">
        <f t="shared" si="9"/>
        <v>0.40993413830955006</v>
      </c>
      <c r="AN104" s="6">
        <v>1.2883622392974754</v>
      </c>
      <c r="AO104" s="33">
        <f t="shared" si="10"/>
        <v>0.12157189901207466</v>
      </c>
      <c r="AQ104" s="6">
        <v>1.3537772438832565</v>
      </c>
      <c r="AR104" s="33">
        <f t="shared" si="11"/>
        <v>5.6156894426293569E-2</v>
      </c>
      <c r="AT104" s="6">
        <v>1.4940643232559183</v>
      </c>
      <c r="AU104" s="33">
        <f t="shared" si="12"/>
        <v>-8.4130184946368258E-2</v>
      </c>
      <c r="AW104" s="6">
        <v>1.2950685243242033</v>
      </c>
      <c r="AX104" s="33">
        <f t="shared" si="13"/>
        <v>0.11486561398534678</v>
      </c>
      <c r="AZ104" s="6">
        <v>1.5128034759416713</v>
      </c>
      <c r="BA104" s="33">
        <f t="shared" si="14"/>
        <v>-0.10286933763212125</v>
      </c>
      <c r="BC104" s="6">
        <v>1.298844465696442</v>
      </c>
      <c r="BD104" s="33">
        <f t="shared" si="15"/>
        <v>0.11108967261310809</v>
      </c>
    </row>
    <row r="105" spans="13:56" x14ac:dyDescent="0.3">
      <c r="AB105" s="6">
        <v>94</v>
      </c>
      <c r="AC105" s="34">
        <v>1.4099341383095501</v>
      </c>
      <c r="AD105" s="34">
        <v>1.4705463299999999</v>
      </c>
      <c r="AE105" s="37">
        <v>-6.0612190000000003E-2</v>
      </c>
      <c r="AF105" s="34">
        <f t="shared" si="8"/>
        <v>0</v>
      </c>
      <c r="AJ105" s="6">
        <v>1</v>
      </c>
      <c r="AK105" s="33">
        <f t="shared" si="9"/>
        <v>0.40993413830955006</v>
      </c>
      <c r="AN105" s="6">
        <v>1.3390790340285401</v>
      </c>
      <c r="AO105" s="33">
        <f t="shared" si="10"/>
        <v>7.085510428100994E-2</v>
      </c>
      <c r="AQ105" s="6">
        <v>1.3909401897616778</v>
      </c>
      <c r="AR105" s="33">
        <f t="shared" si="11"/>
        <v>1.8993948547872286E-2</v>
      </c>
      <c r="AT105" s="6">
        <v>1.5231443679499583</v>
      </c>
      <c r="AU105" s="33">
        <f t="shared" si="12"/>
        <v>-0.11321022964040828</v>
      </c>
      <c r="AW105" s="6">
        <v>1.3196247839292241</v>
      </c>
      <c r="AX105" s="33">
        <f t="shared" si="13"/>
        <v>9.0309354380325946E-2</v>
      </c>
      <c r="AZ105" s="6">
        <v>1.5396075886924268</v>
      </c>
      <c r="BA105" s="33">
        <f t="shared" si="14"/>
        <v>-0.1296734503828767</v>
      </c>
      <c r="BC105" s="6">
        <v>1.3230345437411246</v>
      </c>
      <c r="BD105" s="33">
        <f t="shared" si="15"/>
        <v>8.6899594568425442E-2</v>
      </c>
    </row>
    <row r="106" spans="13:56" x14ac:dyDescent="0.3">
      <c r="AB106" s="6">
        <v>95</v>
      </c>
      <c r="AC106" s="34">
        <v>1.4099341383095501</v>
      </c>
      <c r="AD106" s="34">
        <v>1.5094528899999999</v>
      </c>
      <c r="AE106" s="37">
        <v>-9.9518750000000003E-2</v>
      </c>
      <c r="AF106" s="34">
        <f t="shared" si="8"/>
        <v>0</v>
      </c>
      <c r="AJ106" s="6">
        <v>1</v>
      </c>
      <c r="AK106" s="33">
        <f t="shared" si="9"/>
        <v>0.40993413830955006</v>
      </c>
      <c r="AN106" s="6">
        <v>1.3518155872667399</v>
      </c>
      <c r="AO106" s="33">
        <f t="shared" si="10"/>
        <v>5.8118551042810163E-2</v>
      </c>
      <c r="AQ106" s="6">
        <v>1.3702055799275998</v>
      </c>
      <c r="AR106" s="33">
        <f t="shared" si="11"/>
        <v>3.9728558381950219E-2</v>
      </c>
      <c r="AT106" s="6">
        <v>1.4418285309017231</v>
      </c>
      <c r="AU106" s="33">
        <f t="shared" si="12"/>
        <v>-3.1894392592173082E-2</v>
      </c>
      <c r="AW106" s="6">
        <v>1.292124924500847</v>
      </c>
      <c r="AX106" s="33">
        <f t="shared" si="13"/>
        <v>0.11780921380870302</v>
      </c>
      <c r="AZ106" s="6">
        <v>1.4498812651403006</v>
      </c>
      <c r="BA106" s="33">
        <f t="shared" si="14"/>
        <v>-3.9947126830750523E-2</v>
      </c>
      <c r="BC106" s="6">
        <v>1.2938898030919235</v>
      </c>
      <c r="BD106" s="33">
        <f t="shared" si="15"/>
        <v>0.11604433521762658</v>
      </c>
    </row>
    <row r="107" spans="13:56" x14ac:dyDescent="0.3">
      <c r="AB107" s="6">
        <v>96</v>
      </c>
      <c r="AC107" s="34">
        <v>1.0185726310726311</v>
      </c>
      <c r="AD107" s="34">
        <v>1.1893614699999999</v>
      </c>
      <c r="AE107" s="37">
        <v>-0.17078884</v>
      </c>
      <c r="AF107" s="34">
        <f t="shared" si="8"/>
        <v>0</v>
      </c>
      <c r="AJ107" s="6">
        <v>1</v>
      </c>
      <c r="AK107" s="33">
        <f t="shared" si="9"/>
        <v>1.8572631072631074E-2</v>
      </c>
      <c r="AN107" s="6">
        <v>1.0320264550264551</v>
      </c>
      <c r="AO107" s="33">
        <f t="shared" si="10"/>
        <v>-1.3453823953823996E-2</v>
      </c>
      <c r="AQ107" s="6">
        <v>2.6669921386009712</v>
      </c>
      <c r="AR107" s="33">
        <f t="shared" si="11"/>
        <v>-1.6484195075283401</v>
      </c>
      <c r="AT107" s="6">
        <v>3.8310218304599353</v>
      </c>
      <c r="AU107" s="33">
        <f t="shared" si="12"/>
        <v>-2.812449199387304</v>
      </c>
      <c r="AW107" s="6">
        <v>2.2768941887096306</v>
      </c>
      <c r="AX107" s="33">
        <f t="shared" si="13"/>
        <v>-1.2583215576369995</v>
      </c>
      <c r="AZ107" s="6">
        <v>3.8310218304599353</v>
      </c>
      <c r="BA107" s="33">
        <f t="shared" si="14"/>
        <v>-2.812449199387304</v>
      </c>
      <c r="BC107" s="6">
        <v>2.2768941887096306</v>
      </c>
      <c r="BD107" s="33">
        <f t="shared" si="15"/>
        <v>-1.2583215576369995</v>
      </c>
    </row>
    <row r="108" spans="13:56" x14ac:dyDescent="0.3">
      <c r="AB108" s="6">
        <v>97</v>
      </c>
      <c r="AC108" s="34">
        <v>1.0185726310726311</v>
      </c>
      <c r="AD108" s="34">
        <v>1.1224157800000001</v>
      </c>
      <c r="AE108" s="37">
        <v>-0.10384315</v>
      </c>
      <c r="AF108" s="34">
        <f t="shared" si="8"/>
        <v>0</v>
      </c>
      <c r="AJ108" s="6">
        <v>1</v>
      </c>
      <c r="AK108" s="33">
        <f t="shared" si="9"/>
        <v>1.8572631072631074E-2</v>
      </c>
      <c r="AN108" s="6">
        <v>1.0295651755651756</v>
      </c>
      <c r="AO108" s="33">
        <f t="shared" si="10"/>
        <v>-1.0992544492544498E-2</v>
      </c>
      <c r="AQ108" s="6">
        <v>1.4121528289994234</v>
      </c>
      <c r="AR108" s="33">
        <f t="shared" si="11"/>
        <v>-0.39358019792679233</v>
      </c>
      <c r="AT108" s="6">
        <v>1.8440916454171266</v>
      </c>
      <c r="AU108" s="33">
        <f t="shared" si="12"/>
        <v>-0.82551901434449548</v>
      </c>
      <c r="AW108" s="6">
        <v>1.3895349810410149</v>
      </c>
      <c r="AX108" s="33">
        <f t="shared" si="13"/>
        <v>-0.37096234996838384</v>
      </c>
      <c r="AZ108" s="6">
        <v>1.6932842344112686</v>
      </c>
      <c r="BA108" s="33">
        <f t="shared" si="14"/>
        <v>-0.67471160333863756</v>
      </c>
      <c r="BC108" s="6">
        <v>1.3636881930813407</v>
      </c>
      <c r="BD108" s="33">
        <f t="shared" si="15"/>
        <v>-0.34511556200870963</v>
      </c>
    </row>
    <row r="109" spans="13:56" x14ac:dyDescent="0.3">
      <c r="AB109" s="6">
        <v>98</v>
      </c>
      <c r="AC109" s="34">
        <v>1.0185726310726311</v>
      </c>
      <c r="AD109" s="34">
        <v>0.97189939000000003</v>
      </c>
      <c r="AE109" s="37">
        <v>4.6673239999999998E-2</v>
      </c>
      <c r="AF109" s="34">
        <f t="shared" si="8"/>
        <v>4.6673239999999998E-2</v>
      </c>
      <c r="AJ109" s="6">
        <v>1</v>
      </c>
      <c r="AK109" s="33">
        <f t="shared" si="9"/>
        <v>1.8572631072631074E-2</v>
      </c>
      <c r="AN109" s="6">
        <v>1.0052303992303993</v>
      </c>
      <c r="AO109" s="33">
        <f t="shared" si="10"/>
        <v>1.3342231842231822E-2</v>
      </c>
      <c r="AQ109" s="6">
        <v>1.0345123081415277</v>
      </c>
      <c r="AR109" s="33">
        <f t="shared" si="11"/>
        <v>-1.5939677068896652E-2</v>
      </c>
      <c r="AT109" s="6">
        <v>1.0904905493960342</v>
      </c>
      <c r="AU109" s="33">
        <f t="shared" si="12"/>
        <v>-7.1917918323403107E-2</v>
      </c>
      <c r="AW109" s="6">
        <v>1.0383734786228198</v>
      </c>
      <c r="AX109" s="33">
        <f t="shared" si="13"/>
        <v>-1.9800847550188738E-2</v>
      </c>
      <c r="AZ109" s="6">
        <v>1.0791553650255319</v>
      </c>
      <c r="BA109" s="33">
        <f t="shared" si="14"/>
        <v>-6.0582733952900814E-2</v>
      </c>
      <c r="BC109" s="6">
        <v>1.0362291183883821</v>
      </c>
      <c r="BD109" s="33">
        <f t="shared" si="15"/>
        <v>-1.7656487315750979E-2</v>
      </c>
    </row>
    <row r="110" spans="13:56" x14ac:dyDescent="0.3">
      <c r="AB110" s="6">
        <v>99</v>
      </c>
      <c r="AC110" s="34">
        <v>1.0185726310726311</v>
      </c>
      <c r="AD110" s="34">
        <v>0.99895785000000004</v>
      </c>
      <c r="AE110" s="37">
        <v>1.9614779999999998E-2</v>
      </c>
      <c r="AF110" s="34">
        <f t="shared" si="8"/>
        <v>1.9614779999999998E-2</v>
      </c>
      <c r="AJ110" s="6">
        <v>1</v>
      </c>
      <c r="AK110" s="33">
        <f t="shared" si="9"/>
        <v>1.8572631072631074E-2</v>
      </c>
      <c r="AN110" s="6">
        <v>1.0167782587782588</v>
      </c>
      <c r="AO110" s="33">
        <f t="shared" si="10"/>
        <v>1.7943722943722928E-3</v>
      </c>
      <c r="AQ110" s="6">
        <v>1.0948478388549303</v>
      </c>
      <c r="AR110" s="33">
        <f t="shared" si="11"/>
        <v>-7.6275207782299237E-2</v>
      </c>
      <c r="AT110" s="6">
        <v>1.1744291847802693</v>
      </c>
      <c r="AU110" s="33">
        <f t="shared" si="12"/>
        <v>-0.15585655370763818</v>
      </c>
      <c r="AW110" s="6">
        <v>1.090342747149345</v>
      </c>
      <c r="AX110" s="33">
        <f t="shared" si="13"/>
        <v>-7.1770116076713908E-2</v>
      </c>
      <c r="AZ110" s="6">
        <v>1.2262287931583762</v>
      </c>
      <c r="BA110" s="33">
        <f t="shared" si="14"/>
        <v>-0.20765616208574511</v>
      </c>
      <c r="BC110" s="6">
        <v>1.0997873489366363</v>
      </c>
      <c r="BD110" s="33">
        <f t="shared" si="15"/>
        <v>-8.1214717864005248E-2</v>
      </c>
    </row>
    <row r="111" spans="13:56" x14ac:dyDescent="0.3">
      <c r="AB111" s="6">
        <v>100</v>
      </c>
      <c r="AC111" s="34">
        <v>1.0185726310726311</v>
      </c>
      <c r="AD111" s="34">
        <v>0.93732448000000002</v>
      </c>
      <c r="AE111" s="37">
        <v>8.1248150000000005E-2</v>
      </c>
      <c r="AF111" s="34">
        <f t="shared" si="8"/>
        <v>8.1248150000000005E-2</v>
      </c>
      <c r="AJ111" s="6">
        <v>1</v>
      </c>
      <c r="AK111" s="33">
        <f t="shared" si="9"/>
        <v>1.8572631072631074E-2</v>
      </c>
      <c r="AN111" s="6">
        <v>0.98797017797017794</v>
      </c>
      <c r="AO111" s="33">
        <f t="shared" si="10"/>
        <v>3.0602453102453131E-2</v>
      </c>
      <c r="AQ111" s="6">
        <v>0.94423136957588183</v>
      </c>
      <c r="AR111" s="33">
        <f t="shared" si="11"/>
        <v>7.4341261496749245E-2</v>
      </c>
      <c r="AT111" s="6">
        <v>0.9619491303014337</v>
      </c>
      <c r="AU111" s="33">
        <f t="shared" si="12"/>
        <v>5.6623500771197377E-2</v>
      </c>
      <c r="AW111" s="6">
        <v>0.95825253109793873</v>
      </c>
      <c r="AX111" s="33">
        <f t="shared" si="13"/>
        <v>6.0320099974692343E-2</v>
      </c>
      <c r="AZ111" s="6">
        <v>0.97041507410030348</v>
      </c>
      <c r="BA111" s="33">
        <f t="shared" si="14"/>
        <v>4.8157556972327598E-2</v>
      </c>
      <c r="BC111" s="6">
        <v>0.95982777369963823</v>
      </c>
      <c r="BD111" s="33">
        <f t="shared" si="15"/>
        <v>5.8744857372992842E-2</v>
      </c>
    </row>
    <row r="112" spans="13:56" x14ac:dyDescent="0.3">
      <c r="AB112" s="6">
        <v>101</v>
      </c>
      <c r="AC112" s="34">
        <v>1.0185726310726311</v>
      </c>
      <c r="AD112" s="34">
        <v>0.93730500000000005</v>
      </c>
      <c r="AE112" s="37">
        <v>8.1267629999999993E-2</v>
      </c>
      <c r="AF112" s="34">
        <f t="shared" si="8"/>
        <v>8.1267629999999993E-2</v>
      </c>
      <c r="AJ112" s="6">
        <v>1</v>
      </c>
      <c r="AK112" s="33">
        <f t="shared" si="9"/>
        <v>1.8572631072631074E-2</v>
      </c>
      <c r="AN112" s="6">
        <v>0.98465512265512267</v>
      </c>
      <c r="AO112" s="33">
        <f t="shared" si="10"/>
        <v>3.3917508417508402E-2</v>
      </c>
      <c r="AQ112" s="6">
        <v>0.93734287599773736</v>
      </c>
      <c r="AR112" s="33">
        <f t="shared" si="11"/>
        <v>8.1229755074893717E-2</v>
      </c>
      <c r="AT112" s="6">
        <v>0.95593317587248028</v>
      </c>
      <c r="AU112" s="33">
        <f t="shared" si="12"/>
        <v>6.2639455200150795E-2</v>
      </c>
      <c r="AW112" s="6">
        <v>0.95275577637628484</v>
      </c>
      <c r="AX112" s="33">
        <f t="shared" si="13"/>
        <v>6.5816854696346239E-2</v>
      </c>
      <c r="AZ112" s="6">
        <v>0.96333556136490572</v>
      </c>
      <c r="BA112" s="33">
        <f t="shared" si="14"/>
        <v>5.523706970772535E-2</v>
      </c>
      <c r="BC112" s="6">
        <v>0.95412565539576566</v>
      </c>
      <c r="BD112" s="33">
        <f t="shared" si="15"/>
        <v>6.4446975676865415E-2</v>
      </c>
    </row>
    <row r="113" spans="28:56" x14ac:dyDescent="0.3">
      <c r="AB113" s="6">
        <v>102</v>
      </c>
      <c r="AC113" s="34">
        <v>1.0185726310726311</v>
      </c>
      <c r="AD113" s="34">
        <v>0.92652679000000004</v>
      </c>
      <c r="AE113" s="37">
        <v>9.2045840000000004E-2</v>
      </c>
      <c r="AF113" s="34">
        <f t="shared" si="8"/>
        <v>9.2045840000000004E-2</v>
      </c>
      <c r="AJ113" s="6">
        <v>1</v>
      </c>
      <c r="AK113" s="33">
        <f t="shared" si="9"/>
        <v>1.8572631072631074E-2</v>
      </c>
      <c r="AN113" s="6">
        <v>0.97342760942760953</v>
      </c>
      <c r="AO113" s="33">
        <f t="shared" si="10"/>
        <v>4.5145021645021544E-2</v>
      </c>
      <c r="AQ113" s="6">
        <v>0.90305416921122283</v>
      </c>
      <c r="AR113" s="33">
        <f t="shared" si="11"/>
        <v>0.11551846186140824</v>
      </c>
      <c r="AT113" s="6">
        <v>0.92172398264696564</v>
      </c>
      <c r="AU113" s="33">
        <f t="shared" si="12"/>
        <v>9.6848648425665429E-2</v>
      </c>
      <c r="AW113" s="6">
        <v>0.92435831397606105</v>
      </c>
      <c r="AX113" s="33">
        <f t="shared" si="13"/>
        <v>9.4214317096570022E-2</v>
      </c>
      <c r="AZ113" s="6">
        <v>0.92809602261500745</v>
      </c>
      <c r="BA113" s="33">
        <f t="shared" si="14"/>
        <v>9.047660845762362E-2</v>
      </c>
      <c r="BC113" s="6">
        <v>0.92550924581175409</v>
      </c>
      <c r="BD113" s="33">
        <f t="shared" si="15"/>
        <v>9.3063385260876985E-2</v>
      </c>
    </row>
    <row r="114" spans="28:56" x14ac:dyDescent="0.3">
      <c r="AB114" s="6">
        <v>103</v>
      </c>
      <c r="AC114" s="34">
        <v>1.0185726310726311</v>
      </c>
      <c r="AD114" s="34">
        <v>0.84932010999999996</v>
      </c>
      <c r="AE114" s="37">
        <v>0.16925251999999999</v>
      </c>
      <c r="AF114" s="34">
        <f t="shared" si="8"/>
        <v>0.16925251999999999</v>
      </c>
      <c r="AJ114" s="6">
        <v>1</v>
      </c>
      <c r="AK114" s="33">
        <f t="shared" si="9"/>
        <v>1.8572631072631074E-2</v>
      </c>
      <c r="AN114" s="6">
        <v>0.92624531024531032</v>
      </c>
      <c r="AO114" s="33">
        <f t="shared" si="10"/>
        <v>9.2327320827320758E-2</v>
      </c>
      <c r="AQ114" s="6">
        <v>0.80455198996604371</v>
      </c>
      <c r="AR114" s="33">
        <f t="shared" si="11"/>
        <v>0.21402064110658736</v>
      </c>
      <c r="AT114" s="6">
        <v>0.76298178864288768</v>
      </c>
      <c r="AU114" s="33">
        <f t="shared" si="12"/>
        <v>0.25559084242974339</v>
      </c>
      <c r="AW114" s="6">
        <v>0.82971096769618613</v>
      </c>
      <c r="AX114" s="33">
        <f t="shared" si="13"/>
        <v>0.18886166337644494</v>
      </c>
      <c r="AZ114" s="6">
        <v>0.78020526134862433</v>
      </c>
      <c r="BA114" s="33">
        <f t="shared" si="14"/>
        <v>0.23836736972400674</v>
      </c>
      <c r="BC114" s="6">
        <v>0.8329284510693743</v>
      </c>
      <c r="BD114" s="33">
        <f t="shared" si="15"/>
        <v>0.18564418000325678</v>
      </c>
    </row>
    <row r="115" spans="28:56" x14ac:dyDescent="0.3">
      <c r="AB115" s="6">
        <v>104</v>
      </c>
      <c r="AC115" s="34">
        <v>1.0185726310726311</v>
      </c>
      <c r="AD115" s="34">
        <v>0.93513058000000004</v>
      </c>
      <c r="AE115" s="37">
        <v>8.3442050000000004E-2</v>
      </c>
      <c r="AF115" s="34">
        <f t="shared" si="8"/>
        <v>8.3442050000000004E-2</v>
      </c>
      <c r="AJ115" s="6">
        <v>1</v>
      </c>
      <c r="AK115" s="33">
        <f t="shared" si="9"/>
        <v>1.8572631072631074E-2</v>
      </c>
      <c r="AN115" s="6">
        <v>0.95819961519961527</v>
      </c>
      <c r="AO115" s="33">
        <f t="shared" si="10"/>
        <v>6.0373015873015801E-2</v>
      </c>
      <c r="AQ115" s="6">
        <v>0.89790866841786232</v>
      </c>
      <c r="AR115" s="33">
        <f t="shared" si="11"/>
        <v>0.12066396265476875</v>
      </c>
      <c r="AT115" s="6">
        <v>0.95607988616121653</v>
      </c>
      <c r="AU115" s="33">
        <f t="shared" si="12"/>
        <v>6.2492744911414544E-2</v>
      </c>
      <c r="AW115" s="6">
        <v>0.92696402400692501</v>
      </c>
      <c r="AX115" s="33">
        <f t="shared" si="13"/>
        <v>9.160860706570606E-2</v>
      </c>
      <c r="AZ115" s="6">
        <v>0.93312128638396741</v>
      </c>
      <c r="BA115" s="33">
        <f t="shared" si="14"/>
        <v>8.5451344688663666E-2</v>
      </c>
      <c r="BC115" s="6">
        <v>0.92300995229085825</v>
      </c>
      <c r="BD115" s="33">
        <f t="shared" si="15"/>
        <v>9.5562678781772825E-2</v>
      </c>
    </row>
    <row r="116" spans="28:56" x14ac:dyDescent="0.3">
      <c r="AB116" s="6">
        <v>105</v>
      </c>
      <c r="AC116" s="34">
        <v>1.0185726310726311</v>
      </c>
      <c r="AD116" s="34">
        <v>0.94109927999999998</v>
      </c>
      <c r="AE116" s="37">
        <v>7.7473349999999996E-2</v>
      </c>
      <c r="AF116" s="34">
        <f t="shared" si="8"/>
        <v>7.7473349999999996E-2</v>
      </c>
      <c r="AJ116" s="6">
        <v>1</v>
      </c>
      <c r="AK116" s="33">
        <f t="shared" si="9"/>
        <v>1.8572631072631074E-2</v>
      </c>
      <c r="AN116" s="6">
        <v>0.95579846079846076</v>
      </c>
      <c r="AO116" s="33">
        <f t="shared" si="10"/>
        <v>6.2774170274170316E-2</v>
      </c>
      <c r="AQ116" s="6">
        <v>0.90547435119372111</v>
      </c>
      <c r="AR116" s="33">
        <f t="shared" si="11"/>
        <v>0.11309827987890997</v>
      </c>
      <c r="AT116" s="6">
        <v>0.99542848764957714</v>
      </c>
      <c r="AU116" s="33">
        <f t="shared" si="12"/>
        <v>2.3144143423053931E-2</v>
      </c>
      <c r="AW116" s="6">
        <v>0.93857816783613823</v>
      </c>
      <c r="AX116" s="33">
        <f t="shared" si="13"/>
        <v>7.9994463236492841E-2</v>
      </c>
      <c r="AZ116" s="6">
        <v>0.96273759813956827</v>
      </c>
      <c r="BA116" s="33">
        <f t="shared" si="14"/>
        <v>5.58350329330628E-2</v>
      </c>
      <c r="BC116" s="6">
        <v>0.93316757348089563</v>
      </c>
      <c r="BD116" s="33">
        <f t="shared" si="15"/>
        <v>8.5405057591735445E-2</v>
      </c>
    </row>
    <row r="117" spans="28:56" x14ac:dyDescent="0.3">
      <c r="AB117" s="6">
        <v>106</v>
      </c>
      <c r="AC117" s="34">
        <v>1.0185726310726311</v>
      </c>
      <c r="AD117" s="34">
        <v>0.94862661999999998</v>
      </c>
      <c r="AE117" s="37">
        <v>6.9946010000000003E-2</v>
      </c>
      <c r="AF117" s="34">
        <f t="shared" si="8"/>
        <v>6.9946010000000003E-2</v>
      </c>
      <c r="AJ117" s="6">
        <v>1</v>
      </c>
      <c r="AK117" s="33">
        <f t="shared" si="9"/>
        <v>1.8572631072631074E-2</v>
      </c>
      <c r="AN117" s="6">
        <v>0.95924146224146223</v>
      </c>
      <c r="AO117" s="33">
        <f t="shared" si="10"/>
        <v>5.9331168831168846E-2</v>
      </c>
      <c r="AQ117" s="6">
        <v>0.92259778837774786</v>
      </c>
      <c r="AR117" s="33">
        <f t="shared" si="11"/>
        <v>9.5974842694883211E-2</v>
      </c>
      <c r="AT117" s="6">
        <v>1.0375161014143301</v>
      </c>
      <c r="AU117" s="33">
        <f t="shared" si="12"/>
        <v>-1.8943470341699076E-2</v>
      </c>
      <c r="AW117" s="6">
        <v>0.95697061029868014</v>
      </c>
      <c r="AX117" s="33">
        <f t="shared" si="13"/>
        <v>6.1602020773950938E-2</v>
      </c>
      <c r="AZ117" s="6">
        <v>0.99885618335626913</v>
      </c>
      <c r="BA117" s="33">
        <f t="shared" si="14"/>
        <v>1.971644771636194E-2</v>
      </c>
      <c r="BC117" s="6">
        <v>0.95070805891997423</v>
      </c>
      <c r="BD117" s="33">
        <f t="shared" si="15"/>
        <v>6.7864572152656844E-2</v>
      </c>
    </row>
    <row r="118" spans="28:56" x14ac:dyDescent="0.3">
      <c r="AB118" s="6">
        <v>107</v>
      </c>
      <c r="AC118" s="34">
        <v>1.0185726310726311</v>
      </c>
      <c r="AD118" s="34">
        <v>0.98883664000000004</v>
      </c>
      <c r="AE118" s="37">
        <v>2.973599E-2</v>
      </c>
      <c r="AF118" s="34">
        <f t="shared" si="8"/>
        <v>2.973599E-2</v>
      </c>
      <c r="AJ118" s="6">
        <v>1</v>
      </c>
      <c r="AK118" s="33">
        <f t="shared" si="9"/>
        <v>1.8572631072631074E-2</v>
      </c>
      <c r="AN118" s="6">
        <v>0.99214574314574322</v>
      </c>
      <c r="AO118" s="33">
        <f t="shared" si="10"/>
        <v>2.6426887926887854E-2</v>
      </c>
      <c r="AQ118" s="6">
        <v>0.9860977017659468</v>
      </c>
      <c r="AR118" s="33">
        <f t="shared" si="11"/>
        <v>3.2474929306684275E-2</v>
      </c>
      <c r="AT118" s="6">
        <v>1.169913982167569</v>
      </c>
      <c r="AU118" s="33">
        <f t="shared" si="12"/>
        <v>-0.15134135109493796</v>
      </c>
      <c r="AW118" s="6">
        <v>1.020559434221856</v>
      </c>
      <c r="AX118" s="33">
        <f t="shared" si="13"/>
        <v>-1.9868031492249472E-3</v>
      </c>
      <c r="AZ118" s="6">
        <v>1.1109288127985291</v>
      </c>
      <c r="BA118" s="33">
        <f t="shared" si="14"/>
        <v>-9.235618172589799E-2</v>
      </c>
      <c r="BC118" s="6">
        <v>1.0113213885510512</v>
      </c>
      <c r="BD118" s="33">
        <f t="shared" si="15"/>
        <v>7.251242521579826E-3</v>
      </c>
    </row>
    <row r="119" spans="28:56" x14ac:dyDescent="0.3">
      <c r="AB119" s="6">
        <v>108</v>
      </c>
      <c r="AC119" s="34">
        <v>1.0185726310726311</v>
      </c>
      <c r="AD119" s="34">
        <v>1.0608226700000001</v>
      </c>
      <c r="AE119" s="37">
        <v>-4.2250040000000003E-2</v>
      </c>
      <c r="AF119" s="34">
        <f t="shared" si="8"/>
        <v>0</v>
      </c>
      <c r="AJ119" s="6">
        <v>1</v>
      </c>
      <c r="AK119" s="33">
        <f t="shared" si="9"/>
        <v>1.8572631072631074E-2</v>
      </c>
      <c r="AN119" s="6">
        <v>1.052665464165464</v>
      </c>
      <c r="AO119" s="33">
        <f t="shared" si="10"/>
        <v>-3.4092833092832953E-2</v>
      </c>
      <c r="AQ119" s="6">
        <v>1.0889815976646817</v>
      </c>
      <c r="AR119" s="33">
        <f t="shared" si="11"/>
        <v>-7.0408966592050648E-2</v>
      </c>
      <c r="AT119" s="6">
        <v>1.343752790219644</v>
      </c>
      <c r="AU119" s="33">
        <f t="shared" si="12"/>
        <v>-0.32518015914701293</v>
      </c>
      <c r="AW119" s="6">
        <v>1.1151852844926973</v>
      </c>
      <c r="AX119" s="33">
        <f t="shared" si="13"/>
        <v>-9.6612653420066197E-2</v>
      </c>
      <c r="AZ119" s="6">
        <v>1.2874316324261914</v>
      </c>
      <c r="BA119" s="33">
        <f t="shared" si="14"/>
        <v>-0.26885900135356033</v>
      </c>
      <c r="BC119" s="6">
        <v>1.106436412831477</v>
      </c>
      <c r="BD119" s="33">
        <f t="shared" si="15"/>
        <v>-8.7863781758845905E-2</v>
      </c>
    </row>
    <row r="120" spans="28:56" x14ac:dyDescent="0.3">
      <c r="AB120" s="6">
        <v>109</v>
      </c>
      <c r="AC120" s="34">
        <v>1.0185726310726311</v>
      </c>
      <c r="AD120" s="34">
        <v>1.08955515</v>
      </c>
      <c r="AE120" s="37">
        <v>-7.0982519999999993E-2</v>
      </c>
      <c r="AF120" s="34">
        <f t="shared" si="8"/>
        <v>0</v>
      </c>
      <c r="AJ120" s="6">
        <v>1</v>
      </c>
      <c r="AK120" s="33">
        <f t="shared" si="9"/>
        <v>1.8572631072631074E-2</v>
      </c>
      <c r="AN120" s="6">
        <v>1.0829001924001924</v>
      </c>
      <c r="AO120" s="33">
        <f t="shared" si="10"/>
        <v>-6.4327561327561344E-2</v>
      </c>
      <c r="AQ120" s="6">
        <v>1.1318223120331519</v>
      </c>
      <c r="AR120" s="33">
        <f t="shared" si="11"/>
        <v>-0.11324968096052079</v>
      </c>
      <c r="AT120" s="6">
        <v>1.4322667807260072</v>
      </c>
      <c r="AU120" s="33">
        <f t="shared" si="12"/>
        <v>-0.41369414965337614</v>
      </c>
      <c r="AW120" s="6">
        <v>1.1562417606406994</v>
      </c>
      <c r="AX120" s="33">
        <f t="shared" si="13"/>
        <v>-0.13766912956806832</v>
      </c>
      <c r="AZ120" s="6">
        <v>1.3814768979312932</v>
      </c>
      <c r="BA120" s="33">
        <f t="shared" si="14"/>
        <v>-0.36290426685866217</v>
      </c>
      <c r="BC120" s="6">
        <v>1.1485254944308199</v>
      </c>
      <c r="BD120" s="33">
        <f t="shared" si="15"/>
        <v>-0.12995286335818879</v>
      </c>
    </row>
    <row r="121" spans="28:56" x14ac:dyDescent="0.3">
      <c r="AB121" s="6">
        <v>110</v>
      </c>
      <c r="AC121" s="34">
        <v>1.0185726310726311</v>
      </c>
      <c r="AD121" s="34">
        <v>1.0937264099999999</v>
      </c>
      <c r="AE121" s="37">
        <v>-7.5153780000000003E-2</v>
      </c>
      <c r="AF121" s="34">
        <f t="shared" si="8"/>
        <v>0</v>
      </c>
      <c r="AJ121" s="6">
        <v>1</v>
      </c>
      <c r="AK121" s="33">
        <f t="shared" si="9"/>
        <v>1.8572631072631074E-2</v>
      </c>
      <c r="AN121" s="6">
        <v>1.0791642616642618</v>
      </c>
      <c r="AO121" s="33">
        <f t="shared" si="10"/>
        <v>-6.0591630591630752E-2</v>
      </c>
      <c r="AQ121" s="6">
        <v>1.1116566768769442</v>
      </c>
      <c r="AR121" s="33">
        <f t="shared" si="11"/>
        <v>-9.3084045804313176E-2</v>
      </c>
      <c r="AT121" s="6">
        <v>1.327818112371715</v>
      </c>
      <c r="AU121" s="33">
        <f t="shared" si="12"/>
        <v>-0.30924548129908391</v>
      </c>
      <c r="AW121" s="6">
        <v>1.1272841891793335</v>
      </c>
      <c r="AX121" s="33">
        <f t="shared" si="13"/>
        <v>-0.10871155810670241</v>
      </c>
      <c r="AZ121" s="6">
        <v>1.3187240780587308</v>
      </c>
      <c r="BA121" s="33">
        <f t="shared" si="14"/>
        <v>-0.30015144698609975</v>
      </c>
      <c r="BC121" s="6">
        <v>1.1258187539246016</v>
      </c>
      <c r="BD121" s="33">
        <f t="shared" si="15"/>
        <v>-0.10724612285197055</v>
      </c>
    </row>
    <row r="122" spans="28:56" x14ac:dyDescent="0.3">
      <c r="AB122" s="6">
        <v>111</v>
      </c>
      <c r="AC122" s="34">
        <v>1.0185726310726311</v>
      </c>
      <c r="AD122" s="34">
        <v>1.09555866</v>
      </c>
      <c r="AE122" s="37">
        <v>-7.6986029999999997E-2</v>
      </c>
      <c r="AF122" s="34">
        <f t="shared" si="8"/>
        <v>0</v>
      </c>
      <c r="AJ122" s="6">
        <v>1</v>
      </c>
      <c r="AK122" s="33">
        <f t="shared" si="9"/>
        <v>1.8572631072631074E-2</v>
      </c>
      <c r="AN122" s="6">
        <v>1.0862087542087542</v>
      </c>
      <c r="AO122" s="33">
        <f t="shared" si="10"/>
        <v>-6.7636123136123105E-2</v>
      </c>
      <c r="AQ122" s="6">
        <v>1.1162188476613475</v>
      </c>
      <c r="AR122" s="33">
        <f t="shared" si="11"/>
        <v>-9.7646216588716417E-2</v>
      </c>
      <c r="AT122" s="6">
        <v>1.3511582517060137</v>
      </c>
      <c r="AU122" s="33">
        <f t="shared" si="12"/>
        <v>-0.33258562063338259</v>
      </c>
      <c r="AW122" s="6">
        <v>1.1338776982750349</v>
      </c>
      <c r="AX122" s="33">
        <f t="shared" si="13"/>
        <v>-0.11530506720240385</v>
      </c>
      <c r="AZ122" s="6">
        <v>1.3555881410276989</v>
      </c>
      <c r="BA122" s="33">
        <f t="shared" si="14"/>
        <v>-0.33701550995506779</v>
      </c>
      <c r="BC122" s="6">
        <v>1.1345723012423732</v>
      </c>
      <c r="BD122" s="33">
        <f t="shared" si="15"/>
        <v>-0.11599967016974211</v>
      </c>
    </row>
    <row r="123" spans="28:56" x14ac:dyDescent="0.3">
      <c r="AB123" s="6">
        <v>112</v>
      </c>
      <c r="AC123" s="34">
        <v>1.0185726310726311</v>
      </c>
      <c r="AD123" s="34">
        <v>1.03682626</v>
      </c>
      <c r="AE123" s="37">
        <v>-1.825363E-2</v>
      </c>
      <c r="AF123" s="34">
        <f t="shared" si="8"/>
        <v>0</v>
      </c>
      <c r="AJ123" s="6">
        <v>1</v>
      </c>
      <c r="AK123" s="33">
        <f t="shared" si="9"/>
        <v>1.8572631072631074E-2</v>
      </c>
      <c r="AN123" s="6">
        <v>1.023472101972102</v>
      </c>
      <c r="AO123" s="33">
        <f t="shared" si="10"/>
        <v>-4.899470899470959E-3</v>
      </c>
      <c r="AQ123" s="6">
        <v>1.0278428700947544</v>
      </c>
      <c r="AR123" s="33">
        <f t="shared" si="11"/>
        <v>-9.2702390221233166E-3</v>
      </c>
      <c r="AT123" s="6">
        <v>1.1570012434609684</v>
      </c>
      <c r="AU123" s="33">
        <f t="shared" si="12"/>
        <v>-0.13842861238833737</v>
      </c>
      <c r="AW123" s="6">
        <v>1.0460221694084937</v>
      </c>
      <c r="AX123" s="33">
        <f t="shared" si="13"/>
        <v>-2.7449538335862611E-2</v>
      </c>
      <c r="AZ123" s="6">
        <v>1.170761977644708</v>
      </c>
      <c r="BA123" s="33">
        <f t="shared" si="14"/>
        <v>-0.15218934657207694</v>
      </c>
      <c r="BC123" s="6">
        <v>1.0483121267514559</v>
      </c>
      <c r="BD123" s="33">
        <f t="shared" si="15"/>
        <v>-2.9739495678824834E-2</v>
      </c>
    </row>
    <row r="124" spans="28:56" x14ac:dyDescent="0.3">
      <c r="AB124" s="6">
        <v>113</v>
      </c>
      <c r="AC124" s="34">
        <v>1.0185726310726311</v>
      </c>
      <c r="AD124" s="34">
        <v>1.03247413</v>
      </c>
      <c r="AE124" s="37">
        <v>-1.3901500000000001E-2</v>
      </c>
      <c r="AF124" s="34">
        <f t="shared" si="8"/>
        <v>0</v>
      </c>
      <c r="AJ124" s="6">
        <v>1</v>
      </c>
      <c r="AK124" s="33">
        <f t="shared" si="9"/>
        <v>1.8572631072631074E-2</v>
      </c>
      <c r="AN124" s="6">
        <v>1.0312200577200576</v>
      </c>
      <c r="AO124" s="33">
        <f t="shared" si="10"/>
        <v>-1.2647426647426574E-2</v>
      </c>
      <c r="AQ124" s="6">
        <v>1.0362903969794204</v>
      </c>
      <c r="AR124" s="33">
        <f t="shared" si="11"/>
        <v>-1.7717765906789307E-2</v>
      </c>
      <c r="AT124" s="6">
        <v>1.2045906586579798</v>
      </c>
      <c r="AU124" s="33">
        <f t="shared" si="12"/>
        <v>-0.18601802758534869</v>
      </c>
      <c r="AW124" s="6">
        <v>1.0592757639349351</v>
      </c>
      <c r="AX124" s="33">
        <f t="shared" si="13"/>
        <v>-4.0703132862303981E-2</v>
      </c>
      <c r="AZ124" s="6">
        <v>1.2221243062055538</v>
      </c>
      <c r="BA124" s="33">
        <f t="shared" si="14"/>
        <v>-0.20355167513292272</v>
      </c>
      <c r="BC124" s="6">
        <v>1.0620528159842035</v>
      </c>
      <c r="BD124" s="33">
        <f t="shared" si="15"/>
        <v>-4.3480184911572461E-2</v>
      </c>
    </row>
    <row r="125" spans="28:56" x14ac:dyDescent="0.3">
      <c r="AB125" s="6">
        <v>114</v>
      </c>
      <c r="AC125" s="34">
        <v>1.0185726310726311</v>
      </c>
      <c r="AD125" s="34">
        <v>1.0567716700000001</v>
      </c>
      <c r="AE125" s="37">
        <v>-3.8199030000000002E-2</v>
      </c>
      <c r="AF125" s="34">
        <f t="shared" si="8"/>
        <v>0</v>
      </c>
      <c r="AJ125" s="6">
        <v>1</v>
      </c>
      <c r="AK125" s="33">
        <f t="shared" si="9"/>
        <v>1.8572631072631074E-2</v>
      </c>
      <c r="AN125" s="6">
        <v>1.0300995670995672</v>
      </c>
      <c r="AO125" s="33">
        <f t="shared" si="10"/>
        <v>-1.1526936026936108E-2</v>
      </c>
      <c r="AQ125" s="6">
        <v>1.0331330061702462</v>
      </c>
      <c r="AR125" s="33">
        <f t="shared" si="11"/>
        <v>-1.4560375097615097E-2</v>
      </c>
      <c r="AT125" s="6">
        <v>1.1372523117987281</v>
      </c>
      <c r="AU125" s="33">
        <f t="shared" si="12"/>
        <v>-0.11867968072609703</v>
      </c>
      <c r="AW125" s="6">
        <v>1.0459890110791445</v>
      </c>
      <c r="AX125" s="33">
        <f t="shared" si="13"/>
        <v>-2.7416380006513474E-2</v>
      </c>
      <c r="AZ125" s="6">
        <v>1.211216261146455</v>
      </c>
      <c r="BA125" s="33">
        <f t="shared" si="14"/>
        <v>-0.1926436300738239</v>
      </c>
      <c r="BC125" s="6">
        <v>1.0582705170152882</v>
      </c>
      <c r="BD125" s="33">
        <f t="shared" si="15"/>
        <v>-3.9697885942657107E-2</v>
      </c>
    </row>
    <row r="126" spans="28:56" ht="15" thickBot="1" x14ac:dyDescent="0.35">
      <c r="AB126" s="6">
        <v>115</v>
      </c>
      <c r="AC126" s="34">
        <v>1.0185726310726311</v>
      </c>
      <c r="AD126" s="34">
        <v>1.05890087</v>
      </c>
      <c r="AE126" s="37">
        <v>-4.0328240000000001E-2</v>
      </c>
      <c r="AF126" s="34">
        <f t="shared" si="8"/>
        <v>0</v>
      </c>
      <c r="AJ126" s="7">
        <v>1</v>
      </c>
      <c r="AK126" s="50">
        <f t="shared" si="9"/>
        <v>1.8572631072631074E-2</v>
      </c>
      <c r="AN126" s="7">
        <v>1.0072739297739299</v>
      </c>
      <c r="AO126" s="50">
        <f t="shared" si="10"/>
        <v>1.1298701298701141E-2</v>
      </c>
      <c r="AQ126" s="7">
        <v>1.0075034174103099</v>
      </c>
      <c r="AR126" s="50">
        <f t="shared" si="11"/>
        <v>1.1069213662321165E-2</v>
      </c>
      <c r="AT126" s="7">
        <v>1.0392894787406237</v>
      </c>
      <c r="AU126" s="50">
        <f t="shared" si="12"/>
        <v>-2.0716847667992644E-2</v>
      </c>
      <c r="AW126" s="7">
        <v>1.0122224970411766</v>
      </c>
      <c r="AX126" s="50">
        <f t="shared" si="13"/>
        <v>6.3501340314544574E-3</v>
      </c>
      <c r="AZ126" s="7">
        <v>1.1579934657630826</v>
      </c>
      <c r="BA126" s="50">
        <f t="shared" si="14"/>
        <v>-0.13942083469045152</v>
      </c>
      <c r="BC126" s="7">
        <v>1.0330040110163934</v>
      </c>
      <c r="BD126" s="50">
        <f t="shared" si="15"/>
        <v>-1.4431379943762312E-2</v>
      </c>
    </row>
    <row r="127" spans="28:56" ht="15" thickBot="1" x14ac:dyDescent="0.35">
      <c r="AC127" s="34"/>
      <c r="AD127" s="38"/>
      <c r="AE127" s="39"/>
      <c r="AJ127" s="38"/>
      <c r="AK127" s="39"/>
      <c r="AN127" s="38"/>
      <c r="AO127" s="39"/>
      <c r="AQ127" s="38"/>
      <c r="AR127" s="39"/>
      <c r="AT127" s="38"/>
      <c r="AU127" s="39"/>
      <c r="AW127" s="38"/>
      <c r="AX127" s="39"/>
      <c r="AZ127" s="38"/>
      <c r="BA127" s="39"/>
      <c r="BC127" s="38"/>
      <c r="BD127" s="39"/>
    </row>
    <row r="128" spans="28:56" ht="15" thickBot="1" x14ac:dyDescent="0.35">
      <c r="AD128" s="9" t="s">
        <v>26</v>
      </c>
      <c r="AE128" s="31">
        <f>STDEV(AE12:AE126)</f>
        <v>0.10082353721634481</v>
      </c>
      <c r="AJ128" s="9" t="s">
        <v>26</v>
      </c>
      <c r="AK128" s="31">
        <f>STDEV(AK12:AK126)</f>
        <v>0.17617104021724839</v>
      </c>
      <c r="AN128" s="9" t="s">
        <v>26</v>
      </c>
      <c r="AO128" s="31">
        <f>STDEV(AO12:AO126)</f>
        <v>0.11966986019595913</v>
      </c>
      <c r="AQ128" s="9" t="s">
        <v>26</v>
      </c>
      <c r="AR128" s="31">
        <f>STDEV(AR12:AR126)</f>
        <v>0.27199845716810994</v>
      </c>
      <c r="AT128" s="9" t="s">
        <v>26</v>
      </c>
      <c r="AU128" s="31">
        <f>STDEV(AU12:AU126)</f>
        <v>0.52106881239576175</v>
      </c>
      <c r="AW128" s="9" t="s">
        <v>26</v>
      </c>
      <c r="AX128" s="31">
        <f>STDEV(AX12:AX126)</f>
        <v>0.22366106444950618</v>
      </c>
      <c r="AZ128" s="9" t="s">
        <v>26</v>
      </c>
      <c r="BA128" s="31">
        <f>STDEV(BA12:BA126)</f>
        <v>0.49416471595472561</v>
      </c>
      <c r="BC128" s="9" t="s">
        <v>26</v>
      </c>
      <c r="BD128" s="31">
        <f>STDEV(BD12:BD126)</f>
        <v>0.22013906474537645</v>
      </c>
    </row>
    <row r="129" spans="22:56" ht="15" thickBot="1" x14ac:dyDescent="0.35">
      <c r="AD129" s="9" t="s">
        <v>49</v>
      </c>
      <c r="AE129" s="31" cm="1">
        <f t="array" ref="AE129">AVERAGE(ABS(AE12:AE126))</f>
        <v>7.2869184434782616E-2</v>
      </c>
      <c r="AJ129" s="9" t="s">
        <v>49</v>
      </c>
      <c r="AK129" s="31" cm="1">
        <f t="array" ref="AK129">AVERAGE(ABS(AK12:AK126))</f>
        <v>0.13012417734449311</v>
      </c>
      <c r="AN129" s="9" t="s">
        <v>49</v>
      </c>
      <c r="AO129" s="31" cm="1">
        <f t="array" ref="AO129">AVERAGE(ABS(AO12:AO126))</f>
        <v>8.1554507064482043E-2</v>
      </c>
      <c r="AQ129" s="9" t="s">
        <v>49</v>
      </c>
      <c r="AR129" s="31" cm="1">
        <f t="array" ref="AR129">AVERAGE(ABS(AR12:AR126))</f>
        <v>0.1683788322228667</v>
      </c>
      <c r="AT129" s="9" t="s">
        <v>49</v>
      </c>
      <c r="AU129" s="31" cm="1">
        <f t="array" ref="AU129">AVERAGE(ABS(AU12:AU126))</f>
        <v>0.36820293984274205</v>
      </c>
      <c r="AW129" s="9" t="s">
        <v>49</v>
      </c>
      <c r="AX129" s="31" cm="1">
        <f t="array" ref="AX129">AVERAGE(ABS(AX12:AX126))</f>
        <v>0.14988100638406063</v>
      </c>
      <c r="AZ129" s="9" t="s">
        <v>49</v>
      </c>
      <c r="BA129" s="31" cm="1">
        <f t="array" ref="BA129">AVERAGE(ABS(BA12:BA126))</f>
        <v>0.3464043566579989</v>
      </c>
      <c r="BC129" s="9" t="s">
        <v>49</v>
      </c>
      <c r="BD129" s="31" cm="1">
        <f t="array" ref="BD129">AVERAGE(ABS(BD12:BD126))</f>
        <v>0.14676331205894991</v>
      </c>
    </row>
    <row r="134" spans="22:56" x14ac:dyDescent="0.3">
      <c r="V134" t="s">
        <v>247</v>
      </c>
      <c r="W134">
        <v>66</v>
      </c>
      <c r="AF134" s="34">
        <f>SUM(AF12:AF126)</f>
        <v>4.1899781200000001</v>
      </c>
    </row>
    <row r="135" spans="22:56" x14ac:dyDescent="0.3">
      <c r="V135" t="s">
        <v>248</v>
      </c>
      <c r="W135">
        <f>115-66</f>
        <v>49</v>
      </c>
      <c r="AF135" s="160">
        <f>AF134/W135</f>
        <v>8.5509757551020416E-2</v>
      </c>
    </row>
    <row r="138" spans="22:56" x14ac:dyDescent="0.3">
      <c r="AF138" s="34">
        <f>MAX(AF12:AF126)</f>
        <v>0.30649668000000002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167CBF-53CE-4DAD-B838-0D7D31A48419}">
  <dimension ref="C2:O35"/>
  <sheetViews>
    <sheetView topLeftCell="G1" zoomScaleNormal="100" workbookViewId="0">
      <selection activeCell="N27" sqref="N27"/>
    </sheetView>
  </sheetViews>
  <sheetFormatPr defaultRowHeight="14.4" x14ac:dyDescent="0.3"/>
  <cols>
    <col min="3" max="3" width="27.109375" bestFit="1" customWidth="1"/>
    <col min="4" max="4" width="40" bestFit="1" customWidth="1"/>
    <col min="5" max="5" width="45.21875" bestFit="1" customWidth="1"/>
    <col min="6" max="6" width="7.88671875" customWidth="1"/>
    <col min="7" max="7" width="10.77734375" bestFit="1" customWidth="1"/>
    <col min="11" max="11" width="27.109375" bestFit="1" customWidth="1"/>
    <col min="12" max="12" width="41.109375" customWidth="1"/>
    <col min="13" max="13" width="45.21875" bestFit="1" customWidth="1"/>
    <col min="14" max="14" width="8" customWidth="1"/>
    <col min="15" max="15" width="10.77734375" bestFit="1" customWidth="1"/>
  </cols>
  <sheetData>
    <row r="2" spans="3:15" ht="15" thickBot="1" x14ac:dyDescent="0.35"/>
    <row r="3" spans="3:15" ht="15" thickBot="1" x14ac:dyDescent="0.35">
      <c r="C3" s="10"/>
      <c r="D3" s="22" t="s">
        <v>27</v>
      </c>
      <c r="E3" s="15" t="s">
        <v>28</v>
      </c>
      <c r="F3" s="16" t="s">
        <v>49</v>
      </c>
    </row>
    <row r="4" spans="3:15" x14ac:dyDescent="0.3">
      <c r="C4" s="143" t="s">
        <v>29</v>
      </c>
      <c r="D4" s="18" t="s">
        <v>19</v>
      </c>
      <c r="E4" s="139">
        <v>0.17617104021724839</v>
      </c>
      <c r="F4" s="128">
        <v>0.13012417734449311</v>
      </c>
    </row>
    <row r="5" spans="3:15" x14ac:dyDescent="0.3">
      <c r="C5" s="144"/>
      <c r="D5" s="19" t="s">
        <v>20</v>
      </c>
      <c r="E5" s="138">
        <v>0.11966986019595913</v>
      </c>
      <c r="F5" s="127">
        <v>8.1554507064482043E-2</v>
      </c>
    </row>
    <row r="6" spans="3:15" x14ac:dyDescent="0.3">
      <c r="C6" s="144"/>
      <c r="D6" s="19" t="s">
        <v>21</v>
      </c>
      <c r="E6" s="138">
        <v>0.27199845716810994</v>
      </c>
      <c r="F6" s="127">
        <v>0.1683788322228667</v>
      </c>
    </row>
    <row r="7" spans="3:15" x14ac:dyDescent="0.3">
      <c r="C7" s="144"/>
      <c r="D7" s="19" t="s">
        <v>22</v>
      </c>
      <c r="E7" s="138">
        <v>0.52106881239576175</v>
      </c>
      <c r="F7" s="127">
        <v>0.36820293984274205</v>
      </c>
    </row>
    <row r="8" spans="3:15" x14ac:dyDescent="0.3">
      <c r="C8" s="144"/>
      <c r="D8" s="19" t="s">
        <v>23</v>
      </c>
      <c r="E8" s="138">
        <v>0.22366106444950618</v>
      </c>
      <c r="F8" s="127">
        <v>0.14988100638406063</v>
      </c>
    </row>
    <row r="9" spans="3:15" x14ac:dyDescent="0.3">
      <c r="C9" s="144"/>
      <c r="D9" s="19" t="s">
        <v>24</v>
      </c>
      <c r="E9" s="138">
        <v>0.49416471595472561</v>
      </c>
      <c r="F9" s="127">
        <v>0.3464043566579989</v>
      </c>
    </row>
    <row r="10" spans="3:15" ht="15" thickBot="1" x14ac:dyDescent="0.35">
      <c r="C10" s="145"/>
      <c r="D10" s="20" t="s">
        <v>25</v>
      </c>
      <c r="E10" s="140">
        <v>0.22013906474537645</v>
      </c>
      <c r="F10" s="129">
        <v>0.14676331205894991</v>
      </c>
    </row>
    <row r="11" spans="3:15" ht="43.8" thickBot="1" x14ac:dyDescent="0.35">
      <c r="C11" s="17" t="s">
        <v>30</v>
      </c>
      <c r="D11" s="21" t="s">
        <v>55</v>
      </c>
      <c r="E11" s="137">
        <v>0.100823537216345</v>
      </c>
      <c r="F11" s="126">
        <v>7.2869184434782616E-2</v>
      </c>
    </row>
    <row r="15" spans="3:15" ht="15" thickBot="1" x14ac:dyDescent="0.35"/>
    <row r="16" spans="3:15" ht="16.2" thickBot="1" x14ac:dyDescent="0.35">
      <c r="C16" s="10"/>
      <c r="D16" s="110" t="s">
        <v>234</v>
      </c>
      <c r="E16" s="110" t="s">
        <v>235</v>
      </c>
      <c r="F16" s="111" t="s">
        <v>49</v>
      </c>
      <c r="G16" s="111" t="s">
        <v>236</v>
      </c>
      <c r="K16" s="10"/>
      <c r="L16" s="110" t="s">
        <v>234</v>
      </c>
      <c r="M16" s="110" t="s">
        <v>235</v>
      </c>
      <c r="N16" s="111" t="s">
        <v>26</v>
      </c>
      <c r="O16" s="111" t="s">
        <v>236</v>
      </c>
    </row>
    <row r="17" spans="3:15" ht="15" thickBot="1" x14ac:dyDescent="0.35">
      <c r="C17" s="112" t="s">
        <v>30</v>
      </c>
      <c r="D17" s="130" t="s">
        <v>237</v>
      </c>
      <c r="E17" s="119" t="s">
        <v>246</v>
      </c>
      <c r="F17" s="134">
        <v>7.2869184434782616E-2</v>
      </c>
      <c r="G17" s="103">
        <v>1</v>
      </c>
      <c r="K17" s="112" t="s">
        <v>30</v>
      </c>
      <c r="L17" s="141" t="s">
        <v>237</v>
      </c>
      <c r="M17" s="119" t="s">
        <v>246</v>
      </c>
      <c r="N17" s="113">
        <v>0.100823537216345</v>
      </c>
      <c r="O17" s="114">
        <v>1</v>
      </c>
    </row>
    <row r="18" spans="3:15" x14ac:dyDescent="0.3">
      <c r="C18" s="146" t="s">
        <v>29</v>
      </c>
      <c r="D18" s="131" t="s">
        <v>238</v>
      </c>
      <c r="E18" s="121" t="s">
        <v>20</v>
      </c>
      <c r="F18" s="135">
        <v>8.1554507064482043E-2</v>
      </c>
      <c r="G18" s="99">
        <v>2</v>
      </c>
      <c r="K18" s="146" t="s">
        <v>29</v>
      </c>
      <c r="L18" s="131" t="s">
        <v>238</v>
      </c>
      <c r="M18" s="121" t="s">
        <v>20</v>
      </c>
      <c r="N18" s="116">
        <v>0.11966986019595913</v>
      </c>
      <c r="O18" s="115">
        <v>2</v>
      </c>
    </row>
    <row r="19" spans="3:15" x14ac:dyDescent="0.3">
      <c r="C19" s="147"/>
      <c r="D19" s="132" t="s">
        <v>243</v>
      </c>
      <c r="E19" s="121" t="s">
        <v>19</v>
      </c>
      <c r="F19" s="135">
        <v>0.13012417734449311</v>
      </c>
      <c r="G19" s="99">
        <v>3</v>
      </c>
      <c r="K19" s="147"/>
      <c r="L19" s="132" t="s">
        <v>243</v>
      </c>
      <c r="M19" s="121" t="s">
        <v>19</v>
      </c>
      <c r="N19" s="116">
        <v>0.17617104021724839</v>
      </c>
      <c r="O19" s="115">
        <v>3</v>
      </c>
    </row>
    <row r="20" spans="3:15" x14ac:dyDescent="0.3">
      <c r="C20" s="147"/>
      <c r="D20" s="132" t="s">
        <v>241</v>
      </c>
      <c r="E20" s="121" t="s">
        <v>25</v>
      </c>
      <c r="F20" s="135">
        <v>0.14676331205894991</v>
      </c>
      <c r="G20" s="99">
        <v>4</v>
      </c>
      <c r="K20" s="147"/>
      <c r="L20" s="132" t="s">
        <v>241</v>
      </c>
      <c r="M20" s="121" t="s">
        <v>25</v>
      </c>
      <c r="N20" s="116">
        <v>0.22013906474537645</v>
      </c>
      <c r="O20" s="115">
        <v>4</v>
      </c>
    </row>
    <row r="21" spans="3:15" x14ac:dyDescent="0.3">
      <c r="C21" s="147"/>
      <c r="D21" s="132" t="s">
        <v>242</v>
      </c>
      <c r="E21" s="121" t="s">
        <v>23</v>
      </c>
      <c r="F21" s="135">
        <v>0.14988100638406063</v>
      </c>
      <c r="G21" s="99">
        <v>5</v>
      </c>
      <c r="K21" s="147"/>
      <c r="L21" s="132" t="s">
        <v>242</v>
      </c>
      <c r="M21" s="121" t="s">
        <v>23</v>
      </c>
      <c r="N21" s="116">
        <v>0.22366106444950618</v>
      </c>
      <c r="O21" s="115">
        <v>5</v>
      </c>
    </row>
    <row r="22" spans="3:15" x14ac:dyDescent="0.3">
      <c r="C22" s="147"/>
      <c r="D22" s="132" t="s">
        <v>239</v>
      </c>
      <c r="E22" s="123" t="s">
        <v>240</v>
      </c>
      <c r="F22" s="135">
        <v>0.1683788322228667</v>
      </c>
      <c r="G22" s="99">
        <v>6</v>
      </c>
      <c r="K22" s="147"/>
      <c r="L22" s="132" t="s">
        <v>239</v>
      </c>
      <c r="M22" s="123" t="s">
        <v>240</v>
      </c>
      <c r="N22" s="116">
        <v>0.27199845716810994</v>
      </c>
      <c r="O22" s="115">
        <v>6</v>
      </c>
    </row>
    <row r="23" spans="3:15" x14ac:dyDescent="0.3">
      <c r="C23" s="147"/>
      <c r="D23" s="132" t="s">
        <v>244</v>
      </c>
      <c r="E23" s="121" t="s">
        <v>24</v>
      </c>
      <c r="F23" s="135">
        <v>0.3464043566579989</v>
      </c>
      <c r="G23" s="99">
        <v>7</v>
      </c>
      <c r="K23" s="147"/>
      <c r="L23" s="132" t="s">
        <v>244</v>
      </c>
      <c r="M23" s="121" t="s">
        <v>24</v>
      </c>
      <c r="N23" s="116">
        <v>0.49416471595472561</v>
      </c>
      <c r="O23" s="115">
        <v>7</v>
      </c>
    </row>
    <row r="24" spans="3:15" ht="15" thickBot="1" x14ac:dyDescent="0.35">
      <c r="C24" s="148"/>
      <c r="D24" s="133" t="s">
        <v>245</v>
      </c>
      <c r="E24" s="125" t="s">
        <v>22</v>
      </c>
      <c r="F24" s="136">
        <v>0.36820293984274205</v>
      </c>
      <c r="G24" s="108">
        <v>8</v>
      </c>
      <c r="K24" s="148"/>
      <c r="L24" s="133" t="s">
        <v>245</v>
      </c>
      <c r="M24" s="125" t="s">
        <v>22</v>
      </c>
      <c r="N24" s="117">
        <v>0.52106881239576175</v>
      </c>
      <c r="O24" s="118">
        <v>8</v>
      </c>
    </row>
    <row r="26" spans="3:15" x14ac:dyDescent="0.3">
      <c r="F26" s="142">
        <f>F18-F17</f>
        <v>8.6853226296994268E-3</v>
      </c>
      <c r="N26" s="142"/>
    </row>
    <row r="28" spans="3:15" ht="15" thickBot="1" x14ac:dyDescent="0.35"/>
    <row r="29" spans="3:15" x14ac:dyDescent="0.3">
      <c r="D29" s="120" t="s">
        <v>238</v>
      </c>
      <c r="E29" s="121" t="s">
        <v>20</v>
      </c>
    </row>
    <row r="30" spans="3:15" x14ac:dyDescent="0.3">
      <c r="D30" s="122" t="s">
        <v>239</v>
      </c>
      <c r="E30" s="123" t="s">
        <v>240</v>
      </c>
    </row>
    <row r="31" spans="3:15" x14ac:dyDescent="0.3">
      <c r="D31" s="122" t="s">
        <v>241</v>
      </c>
      <c r="E31" s="121" t="s">
        <v>25</v>
      </c>
    </row>
    <row r="32" spans="3:15" x14ac:dyDescent="0.3">
      <c r="D32" s="122" t="s">
        <v>242</v>
      </c>
      <c r="E32" s="121" t="s">
        <v>23</v>
      </c>
    </row>
    <row r="33" spans="4:5" x14ac:dyDescent="0.3">
      <c r="D33" s="122" t="s">
        <v>243</v>
      </c>
      <c r="E33" s="121" t="s">
        <v>19</v>
      </c>
    </row>
    <row r="34" spans="4:5" x14ac:dyDescent="0.3">
      <c r="D34" s="122" t="s">
        <v>244</v>
      </c>
      <c r="E34" s="121" t="s">
        <v>24</v>
      </c>
    </row>
    <row r="35" spans="4:5" ht="15" thickBot="1" x14ac:dyDescent="0.35">
      <c r="D35" s="124" t="s">
        <v>245</v>
      </c>
      <c r="E35" s="125" t="s">
        <v>22</v>
      </c>
    </row>
  </sheetData>
  <mergeCells count="3">
    <mergeCell ref="C4:C10"/>
    <mergeCell ref="C18:C24"/>
    <mergeCell ref="K18:K2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CCF9BC-B714-425C-B3A5-0FEFB2FF739D}">
  <dimension ref="B1:Y70"/>
  <sheetViews>
    <sheetView zoomScale="80" zoomScaleNormal="80" workbookViewId="0">
      <selection activeCell="S26" sqref="S26"/>
    </sheetView>
  </sheetViews>
  <sheetFormatPr defaultRowHeight="14.4" x14ac:dyDescent="0.3"/>
  <cols>
    <col min="8" max="8" width="11.109375" customWidth="1"/>
    <col min="16" max="16" width="13.88671875" customWidth="1"/>
    <col min="17" max="17" width="28" bestFit="1" customWidth="1"/>
    <col min="18" max="18" width="0.109375" customWidth="1"/>
    <col min="19" max="19" width="29.5546875" customWidth="1"/>
    <col min="23" max="23" width="9.5546875" customWidth="1"/>
    <col min="24" max="24" width="10.6640625" customWidth="1"/>
  </cols>
  <sheetData>
    <row r="1" spans="4:25" x14ac:dyDescent="0.3">
      <c r="D1" t="s">
        <v>31</v>
      </c>
    </row>
    <row r="3" spans="4:25" x14ac:dyDescent="0.3">
      <c r="D3" s="23" t="s">
        <v>55</v>
      </c>
    </row>
    <row r="4" spans="4:25" ht="15" thickBot="1" x14ac:dyDescent="0.35"/>
    <row r="5" spans="4:25" x14ac:dyDescent="0.3">
      <c r="O5" s="3"/>
      <c r="P5" s="4"/>
      <c r="Q5" s="4"/>
      <c r="R5" s="4"/>
      <c r="S5" s="4"/>
      <c r="T5" s="4"/>
      <c r="U5" s="4"/>
      <c r="V5" s="4"/>
      <c r="W5" s="4"/>
      <c r="X5" s="4"/>
      <c r="Y5" s="5"/>
    </row>
    <row r="6" spans="4:25" ht="18.600000000000001" thickBot="1" x14ac:dyDescent="0.4">
      <c r="D6" s="24" t="s">
        <v>32</v>
      </c>
      <c r="O6" s="6"/>
      <c r="Y6" s="11"/>
    </row>
    <row r="7" spans="4:25" ht="18.600000000000001" thickBot="1" x14ac:dyDescent="0.4">
      <c r="O7" s="6"/>
      <c r="P7" s="92" t="s">
        <v>57</v>
      </c>
      <c r="Q7" s="96" t="s">
        <v>230</v>
      </c>
      <c r="R7" s="97"/>
      <c r="S7" s="98" t="s">
        <v>231</v>
      </c>
      <c r="T7" s="27"/>
      <c r="U7" s="27"/>
      <c r="V7" s="27"/>
      <c r="W7" s="27"/>
      <c r="X7" s="27" t="s">
        <v>33</v>
      </c>
      <c r="Y7" s="11"/>
    </row>
    <row r="8" spans="4:25" ht="15.6" x14ac:dyDescent="0.3">
      <c r="D8" s="25" t="s">
        <v>34</v>
      </c>
      <c r="O8" s="6"/>
      <c r="P8" s="93" t="s">
        <v>35</v>
      </c>
      <c r="Q8" s="101" t="s">
        <v>232</v>
      </c>
      <c r="R8" s="102"/>
      <c r="S8" s="103" t="s">
        <v>233</v>
      </c>
      <c r="V8" t="s">
        <v>202</v>
      </c>
      <c r="X8" s="29" t="s">
        <v>206</v>
      </c>
      <c r="Y8" s="11"/>
    </row>
    <row r="9" spans="4:25" ht="15.6" x14ac:dyDescent="0.3">
      <c r="D9" s="25" t="s">
        <v>36</v>
      </c>
      <c r="O9" s="6"/>
      <c r="P9" s="94" t="s">
        <v>37</v>
      </c>
      <c r="Q9" s="104" t="s">
        <v>232</v>
      </c>
      <c r="R9" s="105"/>
      <c r="S9" s="99" t="s">
        <v>233</v>
      </c>
      <c r="V9" t="s">
        <v>202</v>
      </c>
      <c r="X9" s="29" t="s">
        <v>206</v>
      </c>
      <c r="Y9" s="11"/>
    </row>
    <row r="10" spans="4:25" ht="15.6" x14ac:dyDescent="0.3">
      <c r="D10" s="25" t="s">
        <v>38</v>
      </c>
      <c r="O10" s="6"/>
      <c r="P10" s="94" t="s">
        <v>39</v>
      </c>
      <c r="Q10" s="104" t="s">
        <v>232</v>
      </c>
      <c r="R10" s="105"/>
      <c r="S10" s="99" t="s">
        <v>233</v>
      </c>
      <c r="U10" s="28"/>
      <c r="V10" t="s">
        <v>202</v>
      </c>
      <c r="X10" s="29" t="s">
        <v>206</v>
      </c>
      <c r="Y10" s="11"/>
    </row>
    <row r="11" spans="4:25" ht="15.6" x14ac:dyDescent="0.3">
      <c r="D11" s="25" t="s">
        <v>40</v>
      </c>
      <c r="O11" s="6"/>
      <c r="P11" s="94" t="s">
        <v>4</v>
      </c>
      <c r="Q11" s="104" t="s">
        <v>232</v>
      </c>
      <c r="R11" s="105"/>
      <c r="S11" s="99">
        <v>0.15572</v>
      </c>
      <c r="V11" s="28" t="s">
        <v>205</v>
      </c>
      <c r="X11" s="28" t="s">
        <v>205</v>
      </c>
      <c r="Y11" s="11"/>
    </row>
    <row r="12" spans="4:25" ht="15.6" x14ac:dyDescent="0.3">
      <c r="D12" s="25" t="s">
        <v>41</v>
      </c>
      <c r="O12" s="6"/>
      <c r="P12" s="94" t="s">
        <v>2</v>
      </c>
      <c r="Q12" s="104" t="s">
        <v>229</v>
      </c>
      <c r="R12" s="105"/>
      <c r="S12" s="99" t="s">
        <v>233</v>
      </c>
      <c r="U12" s="28"/>
      <c r="V12" s="28" t="s">
        <v>205</v>
      </c>
      <c r="X12" s="28" t="s">
        <v>205</v>
      </c>
      <c r="Y12" s="30"/>
    </row>
    <row r="13" spans="4:25" ht="15.6" x14ac:dyDescent="0.3">
      <c r="D13" s="25" t="s">
        <v>42</v>
      </c>
      <c r="O13" s="6"/>
      <c r="P13" s="94" t="s">
        <v>6</v>
      </c>
      <c r="Q13" s="104" t="s">
        <v>229</v>
      </c>
      <c r="R13" s="105"/>
      <c r="S13" s="99">
        <v>-0.80176000000000003</v>
      </c>
      <c r="U13" s="28"/>
      <c r="V13" t="s">
        <v>203</v>
      </c>
      <c r="X13" t="s">
        <v>206</v>
      </c>
      <c r="Y13" s="11"/>
    </row>
    <row r="14" spans="4:25" ht="15.6" x14ac:dyDescent="0.3">
      <c r="D14" s="25" t="s">
        <v>43</v>
      </c>
      <c r="O14" s="6"/>
      <c r="P14" s="94" t="s">
        <v>1</v>
      </c>
      <c r="Q14" s="104" t="s">
        <v>228</v>
      </c>
      <c r="R14" s="105"/>
      <c r="S14" s="99" t="s">
        <v>233</v>
      </c>
      <c r="V14" s="28" t="s">
        <v>205</v>
      </c>
      <c r="X14" s="28" t="s">
        <v>205</v>
      </c>
      <c r="Y14" s="30"/>
    </row>
    <row r="15" spans="4:25" ht="15.6" x14ac:dyDescent="0.3">
      <c r="D15" s="25" t="s">
        <v>50</v>
      </c>
      <c r="O15" s="6"/>
      <c r="P15" s="94" t="s">
        <v>5</v>
      </c>
      <c r="Q15" s="104" t="s">
        <v>229</v>
      </c>
      <c r="R15" s="105"/>
      <c r="S15" s="99" t="s">
        <v>233</v>
      </c>
      <c r="U15" s="28"/>
      <c r="V15" s="28" t="s">
        <v>205</v>
      </c>
      <c r="X15" s="28" t="s">
        <v>205</v>
      </c>
      <c r="Y15" s="11"/>
    </row>
    <row r="16" spans="4:25" ht="15.6" x14ac:dyDescent="0.3">
      <c r="D16" s="25" t="s">
        <v>44</v>
      </c>
      <c r="O16" s="6"/>
      <c r="P16" s="94" t="s">
        <v>3</v>
      </c>
      <c r="Q16" s="104" t="s">
        <v>229</v>
      </c>
      <c r="R16" s="105"/>
      <c r="S16" s="99" t="s">
        <v>233</v>
      </c>
      <c r="V16" s="28" t="s">
        <v>205</v>
      </c>
      <c r="X16" s="28" t="s">
        <v>205</v>
      </c>
      <c r="Y16" s="11"/>
    </row>
    <row r="17" spans="3:25" ht="15.6" x14ac:dyDescent="0.3">
      <c r="D17" s="25" t="s">
        <v>45</v>
      </c>
      <c r="O17" s="6"/>
      <c r="P17" s="94" t="s">
        <v>46</v>
      </c>
      <c r="Q17" s="104" t="s">
        <v>229</v>
      </c>
      <c r="R17" s="105"/>
      <c r="S17" s="100">
        <v>-1.1816500000000001</v>
      </c>
      <c r="V17" t="s">
        <v>203</v>
      </c>
      <c r="X17" t="s">
        <v>206</v>
      </c>
      <c r="Y17" s="30"/>
    </row>
    <row r="18" spans="3:25" ht="16.2" thickBot="1" x14ac:dyDescent="0.35">
      <c r="D18" s="25" t="s">
        <v>47</v>
      </c>
      <c r="O18" s="6"/>
      <c r="P18" s="95" t="s">
        <v>48</v>
      </c>
      <c r="Q18" s="106" t="s">
        <v>232</v>
      </c>
      <c r="R18" s="107"/>
      <c r="S18" s="108" t="s">
        <v>233</v>
      </c>
      <c r="V18" t="s">
        <v>202</v>
      </c>
      <c r="X18" t="s">
        <v>206</v>
      </c>
      <c r="Y18" s="11"/>
    </row>
    <row r="19" spans="3:25" ht="15" thickBot="1" x14ac:dyDescent="0.35">
      <c r="O19" s="7"/>
      <c r="P19" s="26"/>
      <c r="Q19" s="26"/>
      <c r="R19" s="26"/>
      <c r="S19" s="26"/>
      <c r="T19" s="26"/>
      <c r="U19" s="26"/>
      <c r="V19" s="26"/>
      <c r="W19" s="26"/>
      <c r="X19" s="26"/>
      <c r="Y19" s="12"/>
    </row>
    <row r="26" spans="3:25" ht="15" thickBot="1" x14ac:dyDescent="0.35"/>
    <row r="27" spans="3:25" ht="15" thickBot="1" x14ac:dyDescent="0.35">
      <c r="C27" s="70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</row>
    <row r="28" spans="3:25" x14ac:dyDescent="0.3">
      <c r="C28" s="151" t="s">
        <v>106</v>
      </c>
      <c r="D28" s="152"/>
      <c r="E28" s="152"/>
      <c r="F28" s="152"/>
      <c r="G28" s="152"/>
      <c r="H28" s="152"/>
      <c r="I28" s="152"/>
      <c r="J28" s="152"/>
      <c r="K28" s="152"/>
      <c r="L28" s="152"/>
      <c r="M28" s="152"/>
      <c r="N28" s="152"/>
      <c r="O28" s="152"/>
    </row>
    <row r="29" spans="3:25" ht="15" thickBot="1" x14ac:dyDescent="0.35">
      <c r="C29" s="153" t="s">
        <v>107</v>
      </c>
      <c r="D29" s="150"/>
      <c r="E29" s="150"/>
      <c r="F29" s="150"/>
      <c r="G29" s="150"/>
      <c r="H29" s="150"/>
      <c r="I29" s="150"/>
      <c r="J29" s="150"/>
      <c r="K29" s="150"/>
      <c r="L29" s="150"/>
      <c r="M29" s="150"/>
      <c r="N29" s="150"/>
      <c r="O29" s="150"/>
    </row>
    <row r="30" spans="3:25" ht="15" thickBot="1" x14ac:dyDescent="0.35">
      <c r="C30" s="63"/>
      <c r="D30" s="51" t="s">
        <v>65</v>
      </c>
      <c r="E30" s="51" t="s">
        <v>35</v>
      </c>
      <c r="F30" s="51" t="s">
        <v>2</v>
      </c>
      <c r="G30" s="51" t="s">
        <v>6</v>
      </c>
      <c r="H30" s="51" t="s">
        <v>3</v>
      </c>
      <c r="I30" s="51" t="s">
        <v>37</v>
      </c>
      <c r="J30" s="51" t="s">
        <v>39</v>
      </c>
      <c r="K30" s="51" t="s">
        <v>4</v>
      </c>
      <c r="L30" s="51" t="s">
        <v>89</v>
      </c>
      <c r="M30" s="51" t="s">
        <v>1</v>
      </c>
      <c r="N30" s="51" t="s">
        <v>5</v>
      </c>
      <c r="O30" s="64" t="s">
        <v>46</v>
      </c>
    </row>
    <row r="31" spans="3:25" x14ac:dyDescent="0.3">
      <c r="C31" s="65" t="s">
        <v>65</v>
      </c>
      <c r="D31" s="154">
        <v>1</v>
      </c>
      <c r="E31" s="77" t="s">
        <v>108</v>
      </c>
      <c r="F31" s="78" t="s">
        <v>110</v>
      </c>
      <c r="G31" s="78" t="s">
        <v>112</v>
      </c>
      <c r="H31" s="78" t="s">
        <v>113</v>
      </c>
      <c r="I31" s="77" t="s">
        <v>115</v>
      </c>
      <c r="J31" s="78" t="s">
        <v>117</v>
      </c>
      <c r="K31" s="77" t="s">
        <v>119</v>
      </c>
      <c r="L31" s="78" t="s">
        <v>121</v>
      </c>
      <c r="M31" s="78" t="s">
        <v>123</v>
      </c>
      <c r="N31" s="78" t="s">
        <v>124</v>
      </c>
      <c r="O31" s="79" t="s">
        <v>125</v>
      </c>
    </row>
    <row r="32" spans="3:25" ht="15" thickBot="1" x14ac:dyDescent="0.35">
      <c r="C32" s="67"/>
      <c r="D32" s="155"/>
      <c r="E32" s="80" t="s">
        <v>109</v>
      </c>
      <c r="F32" s="80" t="s">
        <v>111</v>
      </c>
      <c r="G32" s="80" t="s">
        <v>111</v>
      </c>
      <c r="H32" s="80" t="s">
        <v>114</v>
      </c>
      <c r="I32" s="80" t="s">
        <v>116</v>
      </c>
      <c r="J32" s="80" t="s">
        <v>118</v>
      </c>
      <c r="K32" s="80" t="s">
        <v>120</v>
      </c>
      <c r="L32" s="80" t="s">
        <v>122</v>
      </c>
      <c r="M32" s="80" t="s">
        <v>111</v>
      </c>
      <c r="N32" s="80" t="s">
        <v>111</v>
      </c>
      <c r="O32" s="81" t="s">
        <v>111</v>
      </c>
    </row>
    <row r="33" spans="3:15" x14ac:dyDescent="0.3">
      <c r="C33" s="65" t="s">
        <v>35</v>
      </c>
      <c r="D33" s="74" t="s">
        <v>108</v>
      </c>
      <c r="E33" s="156">
        <v>1</v>
      </c>
      <c r="F33" s="60" t="s">
        <v>126</v>
      </c>
      <c r="G33" s="60" t="s">
        <v>127</v>
      </c>
      <c r="H33" s="60" t="s">
        <v>129</v>
      </c>
      <c r="I33" s="60" t="s">
        <v>130</v>
      </c>
      <c r="J33" s="60" t="s">
        <v>131</v>
      </c>
      <c r="K33" s="60" t="s">
        <v>132</v>
      </c>
      <c r="L33" s="60" t="s">
        <v>133</v>
      </c>
      <c r="M33" s="60" t="s">
        <v>134</v>
      </c>
      <c r="N33" s="61" t="s">
        <v>136</v>
      </c>
      <c r="O33" s="69" t="s">
        <v>138</v>
      </c>
    </row>
    <row r="34" spans="3:15" ht="15" thickBot="1" x14ac:dyDescent="0.35">
      <c r="C34" s="67"/>
      <c r="D34" s="75" t="s">
        <v>109</v>
      </c>
      <c r="E34" s="157"/>
      <c r="F34" s="59" t="s">
        <v>111</v>
      </c>
      <c r="G34" s="59" t="s">
        <v>128</v>
      </c>
      <c r="H34" s="59" t="s">
        <v>111</v>
      </c>
      <c r="I34" s="59" t="s">
        <v>111</v>
      </c>
      <c r="J34" s="59" t="s">
        <v>111</v>
      </c>
      <c r="K34" s="59" t="s">
        <v>111</v>
      </c>
      <c r="L34" s="59" t="s">
        <v>111</v>
      </c>
      <c r="M34" s="59" t="s">
        <v>135</v>
      </c>
      <c r="N34" s="59" t="s">
        <v>137</v>
      </c>
      <c r="O34" s="68" t="s">
        <v>139</v>
      </c>
    </row>
    <row r="35" spans="3:15" x14ac:dyDescent="0.3">
      <c r="C35" s="65" t="s">
        <v>2</v>
      </c>
      <c r="D35" s="76" t="s">
        <v>110</v>
      </c>
      <c r="E35" s="74" t="s">
        <v>126</v>
      </c>
      <c r="F35" s="156">
        <v>1</v>
      </c>
      <c r="G35" s="60" t="s">
        <v>140</v>
      </c>
      <c r="H35" s="60" t="s">
        <v>141</v>
      </c>
      <c r="I35" s="60" t="s">
        <v>142</v>
      </c>
      <c r="J35" s="60" t="s">
        <v>143</v>
      </c>
      <c r="K35" s="60" t="s">
        <v>144</v>
      </c>
      <c r="L35" s="60" t="s">
        <v>145</v>
      </c>
      <c r="M35" s="60" t="s">
        <v>146</v>
      </c>
      <c r="N35" s="60" t="s">
        <v>147</v>
      </c>
      <c r="O35" s="69" t="s">
        <v>149</v>
      </c>
    </row>
    <row r="36" spans="3:15" ht="15" thickBot="1" x14ac:dyDescent="0.35">
      <c r="C36" s="67"/>
      <c r="D36" s="75" t="s">
        <v>111</v>
      </c>
      <c r="E36" s="75" t="s">
        <v>111</v>
      </c>
      <c r="F36" s="157"/>
      <c r="G36" s="59" t="s">
        <v>111</v>
      </c>
      <c r="H36" s="59" t="s">
        <v>111</v>
      </c>
      <c r="I36" s="59" t="s">
        <v>111</v>
      </c>
      <c r="J36" s="59" t="s">
        <v>111</v>
      </c>
      <c r="K36" s="59" t="s">
        <v>111</v>
      </c>
      <c r="L36" s="59" t="s">
        <v>111</v>
      </c>
      <c r="M36" s="59" t="s">
        <v>111</v>
      </c>
      <c r="N36" s="59" t="s">
        <v>148</v>
      </c>
      <c r="O36" s="68" t="s">
        <v>111</v>
      </c>
    </row>
    <row r="37" spans="3:15" x14ac:dyDescent="0.3">
      <c r="C37" s="65" t="s">
        <v>6</v>
      </c>
      <c r="D37" s="76" t="s">
        <v>112</v>
      </c>
      <c r="E37" s="74" t="s">
        <v>127</v>
      </c>
      <c r="F37" s="74" t="s">
        <v>140</v>
      </c>
      <c r="G37" s="156">
        <v>1</v>
      </c>
      <c r="H37" s="60" t="s">
        <v>150</v>
      </c>
      <c r="I37" s="60" t="s">
        <v>152</v>
      </c>
      <c r="J37" s="60" t="s">
        <v>154</v>
      </c>
      <c r="K37" s="60" t="s">
        <v>156</v>
      </c>
      <c r="L37" s="60" t="s">
        <v>158</v>
      </c>
      <c r="M37" s="60" t="s">
        <v>160</v>
      </c>
      <c r="N37" s="60" t="s">
        <v>161</v>
      </c>
      <c r="O37" s="69" t="s">
        <v>162</v>
      </c>
    </row>
    <row r="38" spans="3:15" ht="15" thickBot="1" x14ac:dyDescent="0.35">
      <c r="C38" s="67"/>
      <c r="D38" s="75" t="s">
        <v>111</v>
      </c>
      <c r="E38" s="75" t="s">
        <v>128</v>
      </c>
      <c r="F38" s="75" t="s">
        <v>111</v>
      </c>
      <c r="G38" s="157"/>
      <c r="H38" s="59" t="s">
        <v>151</v>
      </c>
      <c r="I38" s="59" t="s">
        <v>153</v>
      </c>
      <c r="J38" s="59" t="s">
        <v>155</v>
      </c>
      <c r="K38" s="59" t="s">
        <v>157</v>
      </c>
      <c r="L38" s="59" t="s">
        <v>159</v>
      </c>
      <c r="M38" s="59" t="s">
        <v>111</v>
      </c>
      <c r="N38" s="59" t="s">
        <v>111</v>
      </c>
      <c r="O38" s="68" t="s">
        <v>163</v>
      </c>
    </row>
    <row r="39" spans="3:15" x14ac:dyDescent="0.3">
      <c r="C39" s="65" t="s">
        <v>3</v>
      </c>
      <c r="D39" s="76" t="s">
        <v>113</v>
      </c>
      <c r="E39" s="74" t="s">
        <v>129</v>
      </c>
      <c r="F39" s="74" t="s">
        <v>141</v>
      </c>
      <c r="G39" s="74" t="s">
        <v>150</v>
      </c>
      <c r="H39" s="156">
        <v>1</v>
      </c>
      <c r="I39" s="60" t="s">
        <v>164</v>
      </c>
      <c r="J39" s="60" t="s">
        <v>165</v>
      </c>
      <c r="K39" s="60" t="s">
        <v>166</v>
      </c>
      <c r="L39" s="60" t="s">
        <v>167</v>
      </c>
      <c r="M39" s="60" t="s">
        <v>168</v>
      </c>
      <c r="N39" s="61" t="s">
        <v>169</v>
      </c>
      <c r="O39" s="69" t="s">
        <v>171</v>
      </c>
    </row>
    <row r="40" spans="3:15" ht="15" thickBot="1" x14ac:dyDescent="0.35">
      <c r="C40" s="67"/>
      <c r="D40" s="75" t="s">
        <v>114</v>
      </c>
      <c r="E40" s="75" t="s">
        <v>111</v>
      </c>
      <c r="F40" s="75" t="s">
        <v>111</v>
      </c>
      <c r="G40" s="75" t="s">
        <v>151</v>
      </c>
      <c r="H40" s="157"/>
      <c r="I40" s="59" t="s">
        <v>111</v>
      </c>
      <c r="J40" s="59" t="s">
        <v>111</v>
      </c>
      <c r="K40" s="59" t="s">
        <v>111</v>
      </c>
      <c r="L40" s="59" t="s">
        <v>111</v>
      </c>
      <c r="M40" s="59" t="s">
        <v>111</v>
      </c>
      <c r="N40" s="59" t="s">
        <v>170</v>
      </c>
      <c r="O40" s="68" t="s">
        <v>111</v>
      </c>
    </row>
    <row r="41" spans="3:15" x14ac:dyDescent="0.3">
      <c r="C41" s="65" t="s">
        <v>37</v>
      </c>
      <c r="D41" s="74" t="s">
        <v>115</v>
      </c>
      <c r="E41" s="74" t="s">
        <v>130</v>
      </c>
      <c r="F41" s="74" t="s">
        <v>142</v>
      </c>
      <c r="G41" s="74" t="s">
        <v>152</v>
      </c>
      <c r="H41" s="74" t="s">
        <v>164</v>
      </c>
      <c r="I41" s="156">
        <v>1</v>
      </c>
      <c r="J41" s="60" t="s">
        <v>172</v>
      </c>
      <c r="K41" s="60" t="s">
        <v>173</v>
      </c>
      <c r="L41" s="60" t="s">
        <v>174</v>
      </c>
      <c r="M41" s="60" t="s">
        <v>175</v>
      </c>
      <c r="N41" s="61" t="s">
        <v>177</v>
      </c>
      <c r="O41" s="69" t="s">
        <v>178</v>
      </c>
    </row>
    <row r="42" spans="3:15" ht="15" thickBot="1" x14ac:dyDescent="0.35">
      <c r="C42" s="67"/>
      <c r="D42" s="75" t="s">
        <v>116</v>
      </c>
      <c r="E42" s="75" t="s">
        <v>111</v>
      </c>
      <c r="F42" s="75" t="s">
        <v>111</v>
      </c>
      <c r="G42" s="75" t="s">
        <v>153</v>
      </c>
      <c r="H42" s="75" t="s">
        <v>111</v>
      </c>
      <c r="I42" s="157"/>
      <c r="J42" s="59" t="s">
        <v>111</v>
      </c>
      <c r="K42" s="59" t="s">
        <v>111</v>
      </c>
      <c r="L42" s="59" t="s">
        <v>111</v>
      </c>
      <c r="M42" s="59" t="s">
        <v>176</v>
      </c>
      <c r="N42" s="59" t="s">
        <v>111</v>
      </c>
      <c r="O42" s="68" t="s">
        <v>111</v>
      </c>
    </row>
    <row r="43" spans="3:15" x14ac:dyDescent="0.3">
      <c r="C43" s="65" t="s">
        <v>39</v>
      </c>
      <c r="D43" s="76" t="s">
        <v>117</v>
      </c>
      <c r="E43" s="74" t="s">
        <v>131</v>
      </c>
      <c r="F43" s="74" t="s">
        <v>143</v>
      </c>
      <c r="G43" s="74" t="s">
        <v>154</v>
      </c>
      <c r="H43" s="74" t="s">
        <v>165</v>
      </c>
      <c r="I43" s="74" t="s">
        <v>172</v>
      </c>
      <c r="J43" s="156">
        <v>1</v>
      </c>
      <c r="K43" s="60" t="s">
        <v>179</v>
      </c>
      <c r="L43" s="60" t="s">
        <v>180</v>
      </c>
      <c r="M43" s="60" t="s">
        <v>181</v>
      </c>
      <c r="N43" s="61" t="s">
        <v>183</v>
      </c>
      <c r="O43" s="69" t="s">
        <v>185</v>
      </c>
    </row>
    <row r="44" spans="3:15" ht="15" thickBot="1" x14ac:dyDescent="0.35">
      <c r="C44" s="67"/>
      <c r="D44" s="75" t="s">
        <v>118</v>
      </c>
      <c r="E44" s="75" t="s">
        <v>111</v>
      </c>
      <c r="F44" s="75" t="s">
        <v>111</v>
      </c>
      <c r="G44" s="75" t="s">
        <v>155</v>
      </c>
      <c r="H44" s="75" t="s">
        <v>111</v>
      </c>
      <c r="I44" s="75" t="s">
        <v>111</v>
      </c>
      <c r="J44" s="157"/>
      <c r="K44" s="59" t="s">
        <v>111</v>
      </c>
      <c r="L44" s="59" t="s">
        <v>111</v>
      </c>
      <c r="M44" s="59" t="s">
        <v>182</v>
      </c>
      <c r="N44" s="59" t="s">
        <v>184</v>
      </c>
      <c r="O44" s="68" t="s">
        <v>111</v>
      </c>
    </row>
    <row r="45" spans="3:15" x14ac:dyDescent="0.3">
      <c r="C45" s="65" t="s">
        <v>4</v>
      </c>
      <c r="D45" s="74" t="s">
        <v>119</v>
      </c>
      <c r="E45" s="74" t="s">
        <v>132</v>
      </c>
      <c r="F45" s="74" t="s">
        <v>144</v>
      </c>
      <c r="G45" s="74" t="s">
        <v>156</v>
      </c>
      <c r="H45" s="74" t="s">
        <v>166</v>
      </c>
      <c r="I45" s="74" t="s">
        <v>173</v>
      </c>
      <c r="J45" s="74" t="s">
        <v>179</v>
      </c>
      <c r="K45" s="156">
        <v>1</v>
      </c>
      <c r="L45" s="60" t="s">
        <v>186</v>
      </c>
      <c r="M45" s="61" t="s">
        <v>187</v>
      </c>
      <c r="N45" s="61" t="s">
        <v>189</v>
      </c>
      <c r="O45" s="69" t="s">
        <v>190</v>
      </c>
    </row>
    <row r="46" spans="3:15" ht="15" thickBot="1" x14ac:dyDescent="0.35">
      <c r="C46" s="67"/>
      <c r="D46" s="75" t="s">
        <v>120</v>
      </c>
      <c r="E46" s="75" t="s">
        <v>111</v>
      </c>
      <c r="F46" s="75" t="s">
        <v>111</v>
      </c>
      <c r="G46" s="75" t="s">
        <v>157</v>
      </c>
      <c r="H46" s="75" t="s">
        <v>111</v>
      </c>
      <c r="I46" s="75" t="s">
        <v>111</v>
      </c>
      <c r="J46" s="75" t="s">
        <v>111</v>
      </c>
      <c r="K46" s="157"/>
      <c r="L46" s="59" t="s">
        <v>111</v>
      </c>
      <c r="M46" s="59" t="s">
        <v>188</v>
      </c>
      <c r="N46" s="59" t="s">
        <v>111</v>
      </c>
      <c r="O46" s="68" t="s">
        <v>191</v>
      </c>
    </row>
    <row r="47" spans="3:15" x14ac:dyDescent="0.3">
      <c r="C47" s="65" t="s">
        <v>89</v>
      </c>
      <c r="D47" s="76" t="s">
        <v>121</v>
      </c>
      <c r="E47" s="74" t="s">
        <v>133</v>
      </c>
      <c r="F47" s="74" t="s">
        <v>145</v>
      </c>
      <c r="G47" s="74" t="s">
        <v>158</v>
      </c>
      <c r="H47" s="74" t="s">
        <v>167</v>
      </c>
      <c r="I47" s="74" t="s">
        <v>174</v>
      </c>
      <c r="J47" s="74" t="s">
        <v>180</v>
      </c>
      <c r="K47" s="74" t="s">
        <v>186</v>
      </c>
      <c r="L47" s="156">
        <v>1</v>
      </c>
      <c r="M47" s="60" t="s">
        <v>192</v>
      </c>
      <c r="N47" s="61" t="s">
        <v>194</v>
      </c>
      <c r="O47" s="69" t="s">
        <v>196</v>
      </c>
    </row>
    <row r="48" spans="3:15" ht="15" thickBot="1" x14ac:dyDescent="0.35">
      <c r="C48" s="67"/>
      <c r="D48" s="75" t="s">
        <v>122</v>
      </c>
      <c r="E48" s="75" t="s">
        <v>111</v>
      </c>
      <c r="F48" s="75" t="s">
        <v>111</v>
      </c>
      <c r="G48" s="75" t="s">
        <v>159</v>
      </c>
      <c r="H48" s="75" t="s">
        <v>111</v>
      </c>
      <c r="I48" s="75" t="s">
        <v>111</v>
      </c>
      <c r="J48" s="75" t="s">
        <v>111</v>
      </c>
      <c r="K48" s="75" t="s">
        <v>111</v>
      </c>
      <c r="L48" s="157"/>
      <c r="M48" s="59" t="s">
        <v>193</v>
      </c>
      <c r="N48" s="59" t="s">
        <v>195</v>
      </c>
      <c r="O48" s="68" t="s">
        <v>197</v>
      </c>
    </row>
    <row r="49" spans="2:15" x14ac:dyDescent="0.3">
      <c r="C49" s="65" t="s">
        <v>1</v>
      </c>
      <c r="D49" s="76" t="s">
        <v>123</v>
      </c>
      <c r="E49" s="74" t="s">
        <v>134</v>
      </c>
      <c r="F49" s="74" t="s">
        <v>146</v>
      </c>
      <c r="G49" s="74" t="s">
        <v>160</v>
      </c>
      <c r="H49" s="74" t="s">
        <v>168</v>
      </c>
      <c r="I49" s="74" t="s">
        <v>175</v>
      </c>
      <c r="J49" s="74" t="s">
        <v>181</v>
      </c>
      <c r="K49" s="76" t="s">
        <v>187</v>
      </c>
      <c r="L49" s="74" t="s">
        <v>192</v>
      </c>
      <c r="M49" s="156">
        <v>1</v>
      </c>
      <c r="N49" s="60" t="s">
        <v>198</v>
      </c>
      <c r="O49" s="69" t="s">
        <v>199</v>
      </c>
    </row>
    <row r="50" spans="2:15" ht="15" thickBot="1" x14ac:dyDescent="0.35">
      <c r="C50" s="67"/>
      <c r="D50" s="75" t="s">
        <v>111</v>
      </c>
      <c r="E50" s="75" t="s">
        <v>135</v>
      </c>
      <c r="F50" s="75" t="s">
        <v>111</v>
      </c>
      <c r="G50" s="75" t="s">
        <v>111</v>
      </c>
      <c r="H50" s="75" t="s">
        <v>111</v>
      </c>
      <c r="I50" s="75" t="s">
        <v>176</v>
      </c>
      <c r="J50" s="75" t="s">
        <v>182</v>
      </c>
      <c r="K50" s="75" t="s">
        <v>188</v>
      </c>
      <c r="L50" s="75" t="s">
        <v>193</v>
      </c>
      <c r="M50" s="157"/>
      <c r="N50" s="59" t="s">
        <v>111</v>
      </c>
      <c r="O50" s="68" t="s">
        <v>111</v>
      </c>
    </row>
    <row r="51" spans="2:15" x14ac:dyDescent="0.3">
      <c r="C51" s="65" t="s">
        <v>5</v>
      </c>
      <c r="D51" s="76" t="s">
        <v>124</v>
      </c>
      <c r="E51" s="76" t="s">
        <v>136</v>
      </c>
      <c r="F51" s="74" t="s">
        <v>147</v>
      </c>
      <c r="G51" s="74" t="s">
        <v>161</v>
      </c>
      <c r="H51" s="76" t="s">
        <v>169</v>
      </c>
      <c r="I51" s="76" t="s">
        <v>177</v>
      </c>
      <c r="J51" s="76" t="s">
        <v>183</v>
      </c>
      <c r="K51" s="76" t="s">
        <v>189</v>
      </c>
      <c r="L51" s="76" t="s">
        <v>194</v>
      </c>
      <c r="M51" s="74" t="s">
        <v>198</v>
      </c>
      <c r="N51" s="156">
        <v>1</v>
      </c>
      <c r="O51" s="66" t="s">
        <v>200</v>
      </c>
    </row>
    <row r="52" spans="2:15" ht="15" thickBot="1" x14ac:dyDescent="0.35">
      <c r="C52" s="67"/>
      <c r="D52" s="75" t="s">
        <v>111</v>
      </c>
      <c r="E52" s="75" t="s">
        <v>137</v>
      </c>
      <c r="F52" s="75" t="s">
        <v>148</v>
      </c>
      <c r="G52" s="75" t="s">
        <v>111</v>
      </c>
      <c r="H52" s="75" t="s">
        <v>170</v>
      </c>
      <c r="I52" s="75" t="s">
        <v>111</v>
      </c>
      <c r="J52" s="75" t="s">
        <v>184</v>
      </c>
      <c r="K52" s="75" t="s">
        <v>111</v>
      </c>
      <c r="L52" s="75" t="s">
        <v>195</v>
      </c>
      <c r="M52" s="75" t="s">
        <v>111</v>
      </c>
      <c r="N52" s="157"/>
      <c r="O52" s="68" t="s">
        <v>201</v>
      </c>
    </row>
    <row r="53" spans="2:15" x14ac:dyDescent="0.3">
      <c r="C53" s="65" t="s">
        <v>46</v>
      </c>
      <c r="D53" s="76" t="s">
        <v>125</v>
      </c>
      <c r="E53" s="74" t="s">
        <v>138</v>
      </c>
      <c r="F53" s="74" t="s">
        <v>149</v>
      </c>
      <c r="G53" s="74" t="s">
        <v>162</v>
      </c>
      <c r="H53" s="74" t="s">
        <v>171</v>
      </c>
      <c r="I53" s="74" t="s">
        <v>178</v>
      </c>
      <c r="J53" s="74" t="s">
        <v>185</v>
      </c>
      <c r="K53" s="74" t="s">
        <v>190</v>
      </c>
      <c r="L53" s="74" t="s">
        <v>196</v>
      </c>
      <c r="M53" s="74" t="s">
        <v>199</v>
      </c>
      <c r="N53" s="76" t="s">
        <v>200</v>
      </c>
      <c r="O53" s="158">
        <v>1</v>
      </c>
    </row>
    <row r="54" spans="2:15" x14ac:dyDescent="0.3">
      <c r="C54" s="65"/>
      <c r="D54" s="74" t="s">
        <v>111</v>
      </c>
      <c r="E54" s="74" t="s">
        <v>139</v>
      </c>
      <c r="F54" s="74" t="s">
        <v>111</v>
      </c>
      <c r="G54" s="74" t="s">
        <v>163</v>
      </c>
      <c r="H54" s="74" t="s">
        <v>111</v>
      </c>
      <c r="I54" s="74" t="s">
        <v>111</v>
      </c>
      <c r="J54" s="74" t="s">
        <v>111</v>
      </c>
      <c r="K54" s="74" t="s">
        <v>191</v>
      </c>
      <c r="L54" s="74" t="s">
        <v>197</v>
      </c>
      <c r="M54" s="74" t="s">
        <v>111</v>
      </c>
      <c r="N54" s="74" t="s">
        <v>201</v>
      </c>
      <c r="O54" s="159"/>
    </row>
    <row r="55" spans="2:15" x14ac:dyDescent="0.3">
      <c r="C55" s="71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3"/>
    </row>
    <row r="56" spans="2:15" ht="15" thickBot="1" x14ac:dyDescent="0.35">
      <c r="C56" s="71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3"/>
    </row>
    <row r="57" spans="2:15" ht="15" thickBot="1" x14ac:dyDescent="0.35">
      <c r="B57" s="149" t="s">
        <v>56</v>
      </c>
      <c r="C57" s="150"/>
      <c r="D57" s="150"/>
      <c r="E57" s="150"/>
      <c r="F57" s="150"/>
      <c r="G57" s="150"/>
      <c r="H57" s="150"/>
      <c r="I57" s="150"/>
    </row>
    <row r="58" spans="2:15" ht="15" thickBot="1" x14ac:dyDescent="0.35">
      <c r="B58" s="53" t="s">
        <v>57</v>
      </c>
      <c r="C58" s="51" t="s">
        <v>58</v>
      </c>
      <c r="D58" s="51" t="s">
        <v>59</v>
      </c>
      <c r="E58" s="51" t="s">
        <v>60</v>
      </c>
      <c r="F58" s="51" t="s">
        <v>61</v>
      </c>
      <c r="G58" s="51" t="s">
        <v>62</v>
      </c>
      <c r="H58" s="51" t="s">
        <v>63</v>
      </c>
      <c r="I58" s="54" t="s">
        <v>64</v>
      </c>
    </row>
    <row r="59" spans="2:15" ht="15" thickBot="1" x14ac:dyDescent="0.35">
      <c r="B59" s="55" t="s">
        <v>65</v>
      </c>
      <c r="C59" s="44">
        <v>115</v>
      </c>
      <c r="D59" s="46">
        <v>103956</v>
      </c>
      <c r="E59" s="44" t="s">
        <v>66</v>
      </c>
      <c r="F59" s="46">
        <v>11954978</v>
      </c>
      <c r="G59" s="44" t="s">
        <v>67</v>
      </c>
      <c r="H59" s="46">
        <v>140993</v>
      </c>
      <c r="I59" s="56" t="s">
        <v>65</v>
      </c>
    </row>
    <row r="60" spans="2:15" ht="15" thickBot="1" x14ac:dyDescent="0.35">
      <c r="B60" s="55" t="s">
        <v>35</v>
      </c>
      <c r="C60" s="44">
        <v>115</v>
      </c>
      <c r="D60" s="44" t="s">
        <v>68</v>
      </c>
      <c r="E60" s="44" t="s">
        <v>69</v>
      </c>
      <c r="F60" s="46">
        <v>6120513</v>
      </c>
      <c r="G60" s="44" t="s">
        <v>70</v>
      </c>
      <c r="H60" s="46">
        <v>111111</v>
      </c>
      <c r="I60" s="56" t="s">
        <v>35</v>
      </c>
    </row>
    <row r="61" spans="2:15" ht="15" thickBot="1" x14ac:dyDescent="0.35">
      <c r="B61" s="55" t="s">
        <v>2</v>
      </c>
      <c r="C61" s="44">
        <v>115</v>
      </c>
      <c r="D61" s="44" t="s">
        <v>71</v>
      </c>
      <c r="E61" s="44" t="s">
        <v>72</v>
      </c>
      <c r="F61" s="46">
        <v>10407280</v>
      </c>
      <c r="G61" s="44" t="s">
        <v>73</v>
      </c>
      <c r="H61" s="46">
        <v>124293</v>
      </c>
      <c r="I61" s="56" t="s">
        <v>2</v>
      </c>
    </row>
    <row r="62" spans="2:15" ht="15" thickBot="1" x14ac:dyDescent="0.35">
      <c r="B62" s="55" t="s">
        <v>6</v>
      </c>
      <c r="C62" s="44">
        <v>115</v>
      </c>
      <c r="D62" s="44" t="s">
        <v>74</v>
      </c>
      <c r="E62" s="44" t="s">
        <v>75</v>
      </c>
      <c r="F62" s="46">
        <v>10328973</v>
      </c>
      <c r="G62" s="44" t="s">
        <v>76</v>
      </c>
      <c r="H62" s="46">
        <v>140262</v>
      </c>
      <c r="I62" s="56" t="s">
        <v>6</v>
      </c>
    </row>
    <row r="63" spans="2:15" ht="15" thickBot="1" x14ac:dyDescent="0.35">
      <c r="B63" s="55" t="s">
        <v>3</v>
      </c>
      <c r="C63" s="44">
        <v>115</v>
      </c>
      <c r="D63" s="46">
        <v>100499</v>
      </c>
      <c r="E63" s="44" t="s">
        <v>77</v>
      </c>
      <c r="F63" s="46">
        <v>11557367</v>
      </c>
      <c r="G63" s="44" t="s">
        <v>78</v>
      </c>
      <c r="H63" s="46">
        <v>122510</v>
      </c>
      <c r="I63" s="56" t="s">
        <v>3</v>
      </c>
    </row>
    <row r="64" spans="2:15" ht="15" thickBot="1" x14ac:dyDescent="0.35">
      <c r="B64" s="55" t="s">
        <v>37</v>
      </c>
      <c r="C64" s="44">
        <v>115</v>
      </c>
      <c r="D64" s="44" t="s">
        <v>79</v>
      </c>
      <c r="E64" s="44" t="s">
        <v>80</v>
      </c>
      <c r="F64" s="46">
        <v>6121745</v>
      </c>
      <c r="G64" s="44" t="s">
        <v>81</v>
      </c>
      <c r="H64" s="46">
        <v>100000</v>
      </c>
      <c r="I64" s="56" t="s">
        <v>37</v>
      </c>
    </row>
    <row r="65" spans="2:9" ht="15" thickBot="1" x14ac:dyDescent="0.35">
      <c r="B65" s="55" t="s">
        <v>39</v>
      </c>
      <c r="C65" s="44">
        <v>115</v>
      </c>
      <c r="D65" s="44" t="s">
        <v>82</v>
      </c>
      <c r="E65" s="44" t="s">
        <v>83</v>
      </c>
      <c r="F65" s="46">
        <v>5547169</v>
      </c>
      <c r="G65" s="44" t="s">
        <v>84</v>
      </c>
      <c r="H65" s="44" t="s">
        <v>85</v>
      </c>
      <c r="I65" s="56" t="s">
        <v>39</v>
      </c>
    </row>
    <row r="66" spans="2:9" ht="15" thickBot="1" x14ac:dyDescent="0.35">
      <c r="B66" s="55" t="s">
        <v>4</v>
      </c>
      <c r="C66" s="44">
        <v>115</v>
      </c>
      <c r="D66" s="44" t="s">
        <v>86</v>
      </c>
      <c r="E66" s="44" t="s">
        <v>87</v>
      </c>
      <c r="F66" s="46">
        <v>5822426</v>
      </c>
      <c r="G66" s="44" t="s">
        <v>88</v>
      </c>
      <c r="H66" s="46">
        <v>130214</v>
      </c>
      <c r="I66" s="56" t="s">
        <v>4</v>
      </c>
    </row>
    <row r="67" spans="2:9" ht="15" thickBot="1" x14ac:dyDescent="0.35">
      <c r="B67" s="55" t="s">
        <v>89</v>
      </c>
      <c r="C67" s="44">
        <v>115</v>
      </c>
      <c r="D67" s="44" t="s">
        <v>90</v>
      </c>
      <c r="E67" s="44" t="s">
        <v>91</v>
      </c>
      <c r="F67" s="46">
        <v>5557569</v>
      </c>
      <c r="G67" s="44" t="s">
        <v>92</v>
      </c>
      <c r="H67" s="44" t="s">
        <v>93</v>
      </c>
      <c r="I67" s="56" t="s">
        <v>89</v>
      </c>
    </row>
    <row r="68" spans="2:9" ht="15" thickBot="1" x14ac:dyDescent="0.35">
      <c r="B68" s="55" t="s">
        <v>1</v>
      </c>
      <c r="C68" s="44">
        <v>115</v>
      </c>
      <c r="D68" s="45" t="s">
        <v>94</v>
      </c>
      <c r="E68" s="44" t="s">
        <v>95</v>
      </c>
      <c r="F68" s="52">
        <v>-275257</v>
      </c>
      <c r="G68" s="45" t="s">
        <v>96</v>
      </c>
      <c r="H68" s="44" t="s">
        <v>97</v>
      </c>
      <c r="I68" s="56" t="s">
        <v>1</v>
      </c>
    </row>
    <row r="69" spans="2:9" ht="15" thickBot="1" x14ac:dyDescent="0.35">
      <c r="B69" s="55" t="s">
        <v>5</v>
      </c>
      <c r="C69" s="44">
        <v>115</v>
      </c>
      <c r="D69" s="45" t="s">
        <v>98</v>
      </c>
      <c r="E69" s="44" t="s">
        <v>99</v>
      </c>
      <c r="F69" s="52">
        <v>-574576</v>
      </c>
      <c r="G69" s="45" t="s">
        <v>100</v>
      </c>
      <c r="H69" s="44" t="s">
        <v>101</v>
      </c>
      <c r="I69" s="56" t="s">
        <v>5</v>
      </c>
    </row>
    <row r="70" spans="2:9" x14ac:dyDescent="0.3">
      <c r="B70" s="57" t="s">
        <v>46</v>
      </c>
      <c r="C70" s="47">
        <v>115</v>
      </c>
      <c r="D70" s="47" t="s">
        <v>102</v>
      </c>
      <c r="E70" s="47" t="s">
        <v>103</v>
      </c>
      <c r="F70" s="48">
        <v>299319</v>
      </c>
      <c r="G70" s="49" t="s">
        <v>104</v>
      </c>
      <c r="H70" s="47" t="s">
        <v>105</v>
      </c>
      <c r="I70" s="58" t="s">
        <v>46</v>
      </c>
    </row>
  </sheetData>
  <mergeCells count="15">
    <mergeCell ref="B57:I57"/>
    <mergeCell ref="C28:O28"/>
    <mergeCell ref="C29:O29"/>
    <mergeCell ref="D31:D32"/>
    <mergeCell ref="E33:E34"/>
    <mergeCell ref="F35:F36"/>
    <mergeCell ref="M49:M50"/>
    <mergeCell ref="N51:N52"/>
    <mergeCell ref="O53:O54"/>
    <mergeCell ref="G37:G38"/>
    <mergeCell ref="H39:H40"/>
    <mergeCell ref="I41:I42"/>
    <mergeCell ref="J43:J44"/>
    <mergeCell ref="K45:K46"/>
    <mergeCell ref="L47:L4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795A9-33B8-4B40-911D-D50BC3D43DEF}">
  <dimension ref="A1:Z31"/>
  <sheetViews>
    <sheetView topLeftCell="A17" zoomScale="111" zoomScaleNormal="80" workbookViewId="0">
      <selection activeCell="C16" sqref="C16"/>
    </sheetView>
  </sheetViews>
  <sheetFormatPr defaultRowHeight="14.4" x14ac:dyDescent="0.3"/>
  <cols>
    <col min="5" max="5" width="19.44140625" customWidth="1"/>
    <col min="8" max="8" width="18.6640625" customWidth="1"/>
    <col min="11" max="11" width="18.44140625" customWidth="1"/>
    <col min="14" max="14" width="35.44140625" customWidth="1"/>
    <col min="21" max="21" width="14.6640625" customWidth="1"/>
    <col min="22" max="22" width="14.5546875" customWidth="1"/>
    <col min="23" max="23" width="19.21875" customWidth="1"/>
    <col min="25" max="25" width="45.21875" customWidth="1"/>
  </cols>
  <sheetData>
    <row r="1" spans="1:26" ht="15" thickBot="1" x14ac:dyDescent="0.35"/>
    <row r="2" spans="1:26" ht="18.600000000000001" thickBot="1" x14ac:dyDescent="0.4">
      <c r="D2" s="82"/>
      <c r="E2" s="83" t="s">
        <v>216</v>
      </c>
      <c r="F2" s="84"/>
      <c r="G2" s="84"/>
      <c r="H2" s="84" t="s">
        <v>218</v>
      </c>
      <c r="I2" s="84"/>
      <c r="J2" s="85"/>
      <c r="K2" s="86" t="s">
        <v>220</v>
      </c>
      <c r="N2" s="87" t="s">
        <v>207</v>
      </c>
    </row>
    <row r="3" spans="1:26" x14ac:dyDescent="0.3">
      <c r="R3" t="s">
        <v>216</v>
      </c>
      <c r="T3" s="23" t="s">
        <v>217</v>
      </c>
    </row>
    <row r="4" spans="1:26" x14ac:dyDescent="0.3">
      <c r="A4" s="88" t="s">
        <v>208</v>
      </c>
    </row>
    <row r="5" spans="1:26" x14ac:dyDescent="0.3">
      <c r="E5" s="27" t="s">
        <v>225</v>
      </c>
      <c r="H5" s="27" t="s">
        <v>225</v>
      </c>
      <c r="K5" s="27" t="s">
        <v>225</v>
      </c>
      <c r="R5" t="s">
        <v>218</v>
      </c>
      <c r="T5" s="23" t="s">
        <v>219</v>
      </c>
    </row>
    <row r="6" spans="1:26" ht="15.6" x14ac:dyDescent="0.3">
      <c r="C6" s="88" t="s">
        <v>35</v>
      </c>
      <c r="D6" s="89"/>
      <c r="E6" t="s">
        <v>226</v>
      </c>
      <c r="H6" t="s">
        <v>226</v>
      </c>
      <c r="K6" t="s">
        <v>226</v>
      </c>
      <c r="N6" s="28" t="s">
        <v>210</v>
      </c>
    </row>
    <row r="7" spans="1:26" ht="15.6" x14ac:dyDescent="0.3">
      <c r="C7" s="88" t="s">
        <v>37</v>
      </c>
      <c r="D7" s="89"/>
      <c r="E7" t="s">
        <v>226</v>
      </c>
      <c r="H7" t="s">
        <v>226</v>
      </c>
      <c r="K7" t="s">
        <v>226</v>
      </c>
      <c r="N7" s="28" t="s">
        <v>210</v>
      </c>
      <c r="R7" t="s">
        <v>220</v>
      </c>
      <c r="T7" s="23" t="s">
        <v>55</v>
      </c>
    </row>
    <row r="8" spans="1:26" ht="15.6" x14ac:dyDescent="0.3">
      <c r="C8" s="88" t="s">
        <v>39</v>
      </c>
      <c r="D8" s="89"/>
      <c r="E8" t="s">
        <v>226</v>
      </c>
      <c r="H8" t="s">
        <v>226</v>
      </c>
      <c r="K8" t="s">
        <v>226</v>
      </c>
      <c r="N8" s="28" t="s">
        <v>210</v>
      </c>
    </row>
    <row r="9" spans="1:26" ht="15.6" x14ac:dyDescent="0.3">
      <c r="C9" s="88" t="s">
        <v>4</v>
      </c>
      <c r="D9" s="89"/>
      <c r="E9" t="s">
        <v>227</v>
      </c>
      <c r="H9" t="s">
        <v>227</v>
      </c>
      <c r="K9" t="s">
        <v>226</v>
      </c>
      <c r="N9" t="s">
        <v>221</v>
      </c>
    </row>
    <row r="10" spans="1:26" ht="16.2" thickBot="1" x14ac:dyDescent="0.35">
      <c r="C10" s="109" t="s">
        <v>2</v>
      </c>
      <c r="D10" s="89"/>
      <c r="E10" t="s">
        <v>228</v>
      </c>
      <c r="H10" t="s">
        <v>228</v>
      </c>
      <c r="K10" t="s">
        <v>229</v>
      </c>
      <c r="N10" s="28" t="s">
        <v>222</v>
      </c>
    </row>
    <row r="11" spans="1:26" ht="15.6" x14ac:dyDescent="0.3">
      <c r="C11" s="88" t="s">
        <v>6</v>
      </c>
      <c r="D11" s="89"/>
      <c r="E11" t="s">
        <v>229</v>
      </c>
      <c r="H11" t="s">
        <v>229</v>
      </c>
      <c r="K11" t="s">
        <v>229</v>
      </c>
      <c r="N11" s="28" t="s">
        <v>209</v>
      </c>
      <c r="S11" s="3"/>
      <c r="T11" s="4"/>
      <c r="U11" s="4"/>
      <c r="V11" s="4"/>
      <c r="W11" s="4"/>
      <c r="X11" s="4"/>
      <c r="Y11" s="4"/>
      <c r="Z11" s="5"/>
    </row>
    <row r="12" spans="1:26" ht="16.2" thickBot="1" x14ac:dyDescent="0.35">
      <c r="C12" s="109" t="s">
        <v>1</v>
      </c>
      <c r="D12" s="89"/>
      <c r="E12" t="s">
        <v>228</v>
      </c>
      <c r="H12" t="s">
        <v>228</v>
      </c>
      <c r="K12" t="s">
        <v>228</v>
      </c>
      <c r="N12" s="28" t="s">
        <v>222</v>
      </c>
      <c r="S12" s="6"/>
      <c r="Z12" s="11"/>
    </row>
    <row r="13" spans="1:26" ht="18.600000000000001" thickBot="1" x14ac:dyDescent="0.4">
      <c r="C13" s="88" t="s">
        <v>5</v>
      </c>
      <c r="D13" s="89"/>
      <c r="E13" t="s">
        <v>229</v>
      </c>
      <c r="H13" t="s">
        <v>229</v>
      </c>
      <c r="K13" t="s">
        <v>229</v>
      </c>
      <c r="N13" s="28" t="s">
        <v>209</v>
      </c>
      <c r="S13" s="6"/>
      <c r="U13" s="82" t="s">
        <v>211</v>
      </c>
      <c r="V13" s="82"/>
      <c r="W13" s="82" t="s">
        <v>212</v>
      </c>
      <c r="Y13" s="87" t="s">
        <v>213</v>
      </c>
      <c r="Z13" s="11"/>
    </row>
    <row r="14" spans="1:26" ht="15.6" x14ac:dyDescent="0.3">
      <c r="C14" s="88" t="s">
        <v>3</v>
      </c>
      <c r="D14" s="89"/>
      <c r="E14" t="s">
        <v>228</v>
      </c>
      <c r="H14" t="s">
        <v>228</v>
      </c>
      <c r="K14" t="s">
        <v>229</v>
      </c>
      <c r="N14" s="28" t="s">
        <v>222</v>
      </c>
      <c r="S14" s="6"/>
      <c r="Z14" s="11"/>
    </row>
    <row r="15" spans="1:26" ht="15.6" x14ac:dyDescent="0.3">
      <c r="C15" s="88" t="s">
        <v>46</v>
      </c>
      <c r="D15" s="89"/>
      <c r="E15" t="s">
        <v>229</v>
      </c>
      <c r="H15" t="s">
        <v>228</v>
      </c>
      <c r="K15" t="s">
        <v>229</v>
      </c>
      <c r="N15" s="28" t="s">
        <v>209</v>
      </c>
      <c r="S15" s="6"/>
      <c r="T15" s="88" t="s">
        <v>35</v>
      </c>
      <c r="U15" t="s">
        <v>210</v>
      </c>
      <c r="W15" t="s">
        <v>210</v>
      </c>
      <c r="Y15" s="91" t="s">
        <v>210</v>
      </c>
      <c r="Z15" s="11"/>
    </row>
    <row r="16" spans="1:26" ht="15.6" x14ac:dyDescent="0.3">
      <c r="C16" s="88" t="s">
        <v>48</v>
      </c>
      <c r="D16" s="89"/>
      <c r="E16" t="s">
        <v>226</v>
      </c>
      <c r="H16" t="s">
        <v>226</v>
      </c>
      <c r="K16" t="s">
        <v>226</v>
      </c>
      <c r="N16" s="28" t="s">
        <v>210</v>
      </c>
      <c r="S16" s="6"/>
      <c r="T16" s="88" t="s">
        <v>37</v>
      </c>
      <c r="U16" t="s">
        <v>210</v>
      </c>
      <c r="W16" t="s">
        <v>221</v>
      </c>
      <c r="Y16" s="90" t="s">
        <v>223</v>
      </c>
      <c r="Z16" s="11"/>
    </row>
    <row r="17" spans="1:26" ht="15.6" x14ac:dyDescent="0.3">
      <c r="D17" s="89"/>
      <c r="S17" s="6"/>
      <c r="T17" s="88" t="s">
        <v>39</v>
      </c>
      <c r="U17" t="s">
        <v>210</v>
      </c>
      <c r="W17" t="s">
        <v>210</v>
      </c>
      <c r="Y17" s="91" t="s">
        <v>210</v>
      </c>
      <c r="Z17" s="11"/>
    </row>
    <row r="18" spans="1:26" ht="15.6" x14ac:dyDescent="0.3">
      <c r="A18" s="88" t="s">
        <v>215</v>
      </c>
      <c r="D18" s="89"/>
      <c r="S18" s="6"/>
      <c r="T18" s="88" t="s">
        <v>4</v>
      </c>
      <c r="U18" t="s">
        <v>221</v>
      </c>
      <c r="W18" t="s">
        <v>221</v>
      </c>
      <c r="Y18" s="90" t="s">
        <v>221</v>
      </c>
      <c r="Z18" s="11"/>
    </row>
    <row r="19" spans="1:26" ht="15.6" x14ac:dyDescent="0.3">
      <c r="D19" s="89"/>
      <c r="E19" s="27" t="s">
        <v>214</v>
      </c>
      <c r="H19" s="27" t="s">
        <v>214</v>
      </c>
      <c r="J19" s="27"/>
      <c r="K19" s="27" t="s">
        <v>214</v>
      </c>
      <c r="S19" s="6"/>
      <c r="T19" s="88" t="s">
        <v>2</v>
      </c>
      <c r="U19" t="s">
        <v>222</v>
      </c>
      <c r="W19" t="s">
        <v>210</v>
      </c>
      <c r="Y19" s="90" t="s">
        <v>224</v>
      </c>
      <c r="Z19" s="11"/>
    </row>
    <row r="20" spans="1:26" ht="15.6" x14ac:dyDescent="0.3">
      <c r="D20" s="89"/>
      <c r="S20" s="6"/>
      <c r="T20" s="88" t="s">
        <v>6</v>
      </c>
      <c r="U20" t="s">
        <v>209</v>
      </c>
      <c r="W20" t="s">
        <v>221</v>
      </c>
      <c r="Y20" s="90" t="s">
        <v>223</v>
      </c>
      <c r="Z20" s="11"/>
    </row>
    <row r="21" spans="1:26" ht="15.6" x14ac:dyDescent="0.3">
      <c r="C21" s="88" t="s">
        <v>35</v>
      </c>
      <c r="D21" s="89"/>
      <c r="E21" t="s">
        <v>202</v>
      </c>
      <c r="H21" t="s">
        <v>202</v>
      </c>
      <c r="K21" t="s">
        <v>202</v>
      </c>
      <c r="N21" s="28" t="s">
        <v>210</v>
      </c>
      <c r="S21" s="6"/>
      <c r="T21" s="88" t="s">
        <v>1</v>
      </c>
      <c r="U21" t="s">
        <v>222</v>
      </c>
      <c r="W21" t="s">
        <v>210</v>
      </c>
      <c r="Y21" s="90" t="s">
        <v>224</v>
      </c>
      <c r="Z21" s="11"/>
    </row>
    <row r="22" spans="1:26" ht="15.6" x14ac:dyDescent="0.3">
      <c r="C22" s="88" t="s">
        <v>37</v>
      </c>
      <c r="D22" s="89"/>
      <c r="E22" t="s">
        <v>202</v>
      </c>
      <c r="H22" t="s">
        <v>204</v>
      </c>
      <c r="K22" t="s">
        <v>202</v>
      </c>
      <c r="N22" t="s">
        <v>221</v>
      </c>
      <c r="S22" s="6"/>
      <c r="T22" s="88" t="s">
        <v>5</v>
      </c>
      <c r="U22" t="s">
        <v>209</v>
      </c>
      <c r="W22" t="s">
        <v>221</v>
      </c>
      <c r="Y22" s="90" t="s">
        <v>223</v>
      </c>
      <c r="Z22" s="11"/>
    </row>
    <row r="23" spans="1:26" ht="15.6" x14ac:dyDescent="0.3">
      <c r="C23" s="88" t="s">
        <v>39</v>
      </c>
      <c r="D23" s="89"/>
      <c r="E23" t="s">
        <v>202</v>
      </c>
      <c r="H23" t="s">
        <v>202</v>
      </c>
      <c r="K23" t="s">
        <v>202</v>
      </c>
      <c r="N23" s="28" t="s">
        <v>210</v>
      </c>
      <c r="S23" s="6"/>
      <c r="T23" s="88" t="s">
        <v>3</v>
      </c>
      <c r="U23" t="s">
        <v>222</v>
      </c>
      <c r="W23" t="s">
        <v>221</v>
      </c>
      <c r="Y23" s="90" t="s">
        <v>223</v>
      </c>
      <c r="Z23" s="11"/>
    </row>
    <row r="24" spans="1:26" ht="15.6" x14ac:dyDescent="0.3">
      <c r="C24" s="88" t="s">
        <v>4</v>
      </c>
      <c r="D24" s="89"/>
      <c r="E24" t="s">
        <v>204</v>
      </c>
      <c r="H24" t="s">
        <v>202</v>
      </c>
      <c r="K24" t="s">
        <v>204</v>
      </c>
      <c r="N24" t="s">
        <v>221</v>
      </c>
      <c r="S24" s="6"/>
      <c r="T24" s="88" t="s">
        <v>46</v>
      </c>
      <c r="U24" t="s">
        <v>209</v>
      </c>
      <c r="W24" t="s">
        <v>221</v>
      </c>
      <c r="Y24" s="90" t="s">
        <v>223</v>
      </c>
      <c r="Z24" s="11"/>
    </row>
    <row r="25" spans="1:26" ht="15.6" x14ac:dyDescent="0.3">
      <c r="C25" s="88" t="s">
        <v>2</v>
      </c>
      <c r="D25" s="89"/>
      <c r="E25" t="s">
        <v>202</v>
      </c>
      <c r="H25" t="s">
        <v>202</v>
      </c>
      <c r="K25" t="s">
        <v>202</v>
      </c>
      <c r="N25" s="28" t="s">
        <v>210</v>
      </c>
      <c r="S25" s="6"/>
      <c r="T25" s="88" t="s">
        <v>48</v>
      </c>
      <c r="U25" t="s">
        <v>210</v>
      </c>
      <c r="W25" t="s">
        <v>210</v>
      </c>
      <c r="Y25" s="91" t="s">
        <v>210</v>
      </c>
      <c r="Z25" s="11"/>
    </row>
    <row r="26" spans="1:26" ht="15.6" x14ac:dyDescent="0.3">
      <c r="C26" s="88" t="s">
        <v>6</v>
      </c>
      <c r="D26" s="89"/>
      <c r="E26" t="s">
        <v>203</v>
      </c>
      <c r="H26" t="s">
        <v>202</v>
      </c>
      <c r="K26" t="s">
        <v>203</v>
      </c>
      <c r="N26" t="s">
        <v>221</v>
      </c>
      <c r="S26" s="6"/>
      <c r="Z26" s="11"/>
    </row>
    <row r="27" spans="1:26" ht="15.6" x14ac:dyDescent="0.3">
      <c r="C27" s="88" t="s">
        <v>1</v>
      </c>
      <c r="D27" s="89"/>
      <c r="E27" t="s">
        <v>202</v>
      </c>
      <c r="H27" t="s">
        <v>202</v>
      </c>
      <c r="K27" t="s">
        <v>202</v>
      </c>
      <c r="N27" s="28" t="s">
        <v>210</v>
      </c>
      <c r="S27" s="6"/>
      <c r="Z27" s="11"/>
    </row>
    <row r="28" spans="1:26" ht="16.2" thickBot="1" x14ac:dyDescent="0.35">
      <c r="C28" s="88" t="s">
        <v>5</v>
      </c>
      <c r="D28" s="89"/>
      <c r="E28" t="s">
        <v>203</v>
      </c>
      <c r="H28" t="s">
        <v>203</v>
      </c>
      <c r="K28" t="s">
        <v>202</v>
      </c>
      <c r="N28" t="s">
        <v>221</v>
      </c>
      <c r="S28" s="7"/>
      <c r="T28" s="26"/>
      <c r="U28" s="26"/>
      <c r="V28" s="26"/>
      <c r="W28" s="26"/>
      <c r="X28" s="26"/>
      <c r="Y28" s="26"/>
      <c r="Z28" s="12"/>
    </row>
    <row r="29" spans="1:26" ht="15.6" x14ac:dyDescent="0.3">
      <c r="C29" s="88" t="s">
        <v>3</v>
      </c>
      <c r="D29" s="89"/>
      <c r="E29" t="s">
        <v>203</v>
      </c>
      <c r="H29" t="s">
        <v>203</v>
      </c>
      <c r="K29" t="s">
        <v>202</v>
      </c>
      <c r="N29" t="s">
        <v>221</v>
      </c>
    </row>
    <row r="30" spans="1:26" x14ac:dyDescent="0.3">
      <c r="C30" s="88" t="s">
        <v>46</v>
      </c>
      <c r="E30" t="s">
        <v>202</v>
      </c>
      <c r="H30" t="s">
        <v>202</v>
      </c>
      <c r="K30" t="s">
        <v>203</v>
      </c>
      <c r="N30" t="s">
        <v>221</v>
      </c>
    </row>
    <row r="31" spans="1:26" x14ac:dyDescent="0.3">
      <c r="C31" s="88" t="s">
        <v>48</v>
      </c>
      <c r="E31" t="s">
        <v>202</v>
      </c>
      <c r="H31" t="s">
        <v>202</v>
      </c>
      <c r="K31" t="s">
        <v>202</v>
      </c>
      <c r="N31" s="28" t="s">
        <v>210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Lasso_BlueTeam</vt:lpstr>
      <vt:lpstr>Linear_Regression_BlueTeam</vt:lpstr>
      <vt:lpstr>Recap_MAE_&amp;_SD</vt:lpstr>
      <vt:lpstr>Regression&amp;Correlation</vt:lpstr>
      <vt:lpstr>Final_Benchmarking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lenovo</dc:creator>
  <cp:keywords/>
  <dc:description/>
  <cp:lastModifiedBy>Giannuzzi  Francesco</cp:lastModifiedBy>
  <cp:revision/>
  <dcterms:created xsi:type="dcterms:W3CDTF">2023-05-28T11:55:20Z</dcterms:created>
  <dcterms:modified xsi:type="dcterms:W3CDTF">2023-06-26T00:40:50Z</dcterms:modified>
  <cp:category/>
  <cp:contentStatus/>
</cp:coreProperties>
</file>