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726"/>
  <workbookPr defaultThemeVersion="166925"/>
  <mc:AlternateContent xmlns:mc="http://schemas.openxmlformats.org/markup-compatibility/2006">
    <mc:Choice Requires="x15">
      <x15ac:absPath xmlns:x15ac="http://schemas.microsoft.com/office/spreadsheetml/2010/11/ac" url="C:\Users\gili\AppData\Local\Temp\Rar$DIa17020.9754\"/>
    </mc:Choice>
  </mc:AlternateContent>
  <xr:revisionPtr revIDLastSave="0" documentId="13_ncr:1_{109276B7-C8CD-4C99-9567-54F81A4C3AAC}" xr6:coauthVersionLast="47" xr6:coauthVersionMax="47" xr10:uidLastSave="{00000000-0000-0000-0000-000000000000}"/>
  <bookViews>
    <workbookView xWindow="-108" yWindow="-108" windowWidth="23256" windowHeight="12576" activeTab="1" xr2:uid="{FBB48CB7-234A-4573-AF4D-59CA98D34172}"/>
  </bookViews>
  <sheets>
    <sheet name="Important Patents (GENERAL)" sheetId="1" r:id="rId1"/>
    <sheet name="Foglio3" sheetId="3" r:id="rId2"/>
    <sheet name="Docking patents (SPACE)" sheetId="2" r:id="rId3"/>
    <sheet name="Foglio 4" sheetId="5" r:id="rId4"/>
  </sheets>
  <definedNames>
    <definedName name="_xlnm._FilterDatabase" localSheetId="2" hidden="1">'Docking patents (SPACE)'!$A$1:$L$63</definedName>
    <definedName name="_xlnm._FilterDatabase" localSheetId="0" hidden="1">'Important Patents (GENERAL)'!$A$1:$N$36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29" i="5" l="1"/>
  <c r="B25" i="5"/>
  <c r="B33" i="5"/>
  <c r="B20" i="5"/>
  <c r="B17" i="5"/>
  <c r="B18" i="5"/>
  <c r="B19" i="5"/>
  <c r="B21" i="5"/>
  <c r="B22" i="5"/>
  <c r="B23" i="5"/>
  <c r="B24" i="5"/>
  <c r="B26" i="5"/>
  <c r="B27" i="5"/>
  <c r="B28" i="5"/>
  <c r="B30" i="5"/>
  <c r="B31" i="5"/>
  <c r="B32" i="5"/>
  <c r="B34" i="5"/>
  <c r="B35" i="5"/>
  <c r="B36" i="5"/>
  <c r="B37" i="5"/>
  <c r="B38" i="5"/>
  <c r="B39" i="5"/>
  <c r="B40" i="5"/>
  <c r="B41" i="5"/>
  <c r="B16" i="5"/>
  <c r="L3" i="5"/>
  <c r="L4" i="5"/>
  <c r="L2" i="5"/>
  <c r="B2" i="5"/>
  <c r="B4" i="5"/>
  <c r="B3" i="5"/>
  <c r="L4" i="3"/>
  <c r="L3" i="3"/>
  <c r="L2" i="3"/>
  <c r="B2" i="3"/>
  <c r="B23" i="3"/>
  <c r="B21" i="3"/>
  <c r="B20" i="3"/>
  <c r="B19" i="3"/>
  <c r="B32" i="3"/>
  <c r="B31" i="3"/>
  <c r="B30" i="3"/>
  <c r="B29" i="3"/>
  <c r="B28" i="3"/>
  <c r="B27" i="3"/>
  <c r="B26" i="3"/>
  <c r="B25" i="3"/>
  <c r="B24" i="3"/>
  <c r="B22" i="3"/>
  <c r="B18" i="3"/>
  <c r="B17" i="3"/>
  <c r="B16" i="3"/>
  <c r="B4" i="3"/>
  <c r="B3" i="3"/>
  <c r="B44" i="5" l="1"/>
  <c r="B6" i="5"/>
  <c r="B6" i="3"/>
  <c r="B34"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Andrea Gili</author>
  </authors>
  <commentList>
    <comment ref="O1" authorId="0" shapeId="0" xr:uid="{5A2060B8-02D5-43C1-9BCC-7DA4E8BC4ABC}">
      <text>
        <r>
          <rPr>
            <b/>
            <sz val="9"/>
            <color indexed="81"/>
            <rFont val="Tahoma"/>
            <charset val="1"/>
          </rPr>
          <t>Andrea Gili:</t>
        </r>
        <r>
          <rPr>
            <sz val="9"/>
            <color indexed="81"/>
            <rFont val="Tahoma"/>
            <charset val="1"/>
          </rPr>
          <t xml:space="preserve">
inserire livello interesse/vicinanza [5 tanto / 1 poco)</t>
        </r>
      </text>
    </comment>
  </commentList>
</comments>
</file>

<file path=xl/sharedStrings.xml><?xml version="1.0" encoding="utf-8"?>
<sst xmlns="http://schemas.openxmlformats.org/spreadsheetml/2006/main" count="1457" uniqueCount="729">
  <si>
    <t>Publication Number</t>
  </si>
  <si>
    <t>Title (English)</t>
  </si>
  <si>
    <t>IPC Class</t>
  </si>
  <si>
    <t>IPC Class Group</t>
  </si>
  <si>
    <t>IPC Subgroup</t>
  </si>
  <si>
    <t>Application Year</t>
  </si>
  <si>
    <t>Publication Year</t>
  </si>
  <si>
    <t>Dead/Alive</t>
  </si>
  <si>
    <t>Pubblication Country Code</t>
  </si>
  <si>
    <t>Assignee - Standardized</t>
  </si>
  <si>
    <t>Abstract (English)</t>
  </si>
  <si>
    <t>Count of Citing Patents</t>
  </si>
  <si>
    <t>Review (1-5)</t>
  </si>
  <si>
    <t>EP2723553B1</t>
  </si>
  <si>
    <t>AUTOMATED PLY LAYUP SYSTEM AND METHOD OF LAYING UP</t>
  </si>
  <si>
    <t>B29, B25</t>
  </si>
  <si>
    <t>B29C0070, B25J0009, B25J0013, B25J0015, B25J0019</t>
  </si>
  <si>
    <t>B29C007038, B25J000916, B25J001308, B25J001500, B25J001506, B25J001902</t>
  </si>
  <si>
    <t>2012</t>
  </si>
  <si>
    <t>2020</t>
  </si>
  <si>
    <t>Indeterminate</t>
  </si>
  <si>
    <t>EP</t>
  </si>
  <si>
    <t>BOEING</t>
  </si>
  <si>
    <t>An automated ply layup system and method using a robot (22) and an end effector (20) for picking plies (48) from a kit and placing the plies at predetermined locations on a tool (28).</t>
  </si>
  <si>
    <t>0</t>
  </si>
  <si>
    <t>no</t>
  </si>
  <si>
    <t>US20200313577A1</t>
  </si>
  <si>
    <t>Methods For Parallel Electrostatic Pickup</t>
  </si>
  <si>
    <t>H02, H01</t>
  </si>
  <si>
    <t>H02N0013, H01L0021</t>
  </si>
  <si>
    <t>H02N001300, H01L0021683</t>
  </si>
  <si>
    <t>Alive</t>
  </si>
  <si>
    <t>US</t>
  </si>
  <si>
    <t>COLUMBIA UNIVERSITY</t>
  </si>
  <si>
    <t>Provided are layered assembly systems and methods. The systems can include one or more electroadhesive elements, an electroadhesive element comprising a first electrode and a second electrode, an electroadhesive element being configured to effect electroadhesion between the electroadhesive element and an object, and the electroadhesion of one or more of the one or more electroadhesive elements optionally being independently controllable. The systems can be utilized to performed layered assembly of larger objects, and can do so in a self-correcting manner by repositioning or even removing nonconforming objects from the assembly. The disclosed systems can also be used as sensors to determine an electrical characteristic of one or more objects positioned proximate to one or more of the electroadhesion elements of the positioner system.</t>
  </si>
  <si>
    <t>ok</t>
  </si>
  <si>
    <t>MX391559B</t>
  </si>
  <si>
    <t>METHODS AND SYSTEMS FOR ELECTROADHESION-BASED MANIPULATION AND MECHANICAL RELEASE IN MANUFACTURING.</t>
  </si>
  <si>
    <t>B25, B23</t>
  </si>
  <si>
    <t>B25J0015, B23P0019</t>
  </si>
  <si>
    <t>B25J001500, B23P001900</t>
  </si>
  <si>
    <t>2018</t>
  </si>
  <si>
    <t>2022</t>
  </si>
  <si>
    <t>MX</t>
  </si>
  <si>
    <t>GRABIT</t>
  </si>
  <si>
    <t>The present invention relates to systems, apparatus and methods for manufacturing an article using electro-adhesion technology, either as a single mode of handling such materials or in conjunction with at least one mechanically operated mode, for the collection and release of materials, respectively.</t>
  </si>
  <si>
    <t>CN106163745A</t>
  </si>
  <si>
    <t>Modular electric adhesive clamping system</t>
  </si>
  <si>
    <t>B25</t>
  </si>
  <si>
    <t>B25J0015</t>
  </si>
  <si>
    <t>B25J001506</t>
  </si>
  <si>
    <t>2014</t>
  </si>
  <si>
    <t>2016</t>
  </si>
  <si>
    <t>Dead</t>
  </si>
  <si>
    <t>CN</t>
  </si>
  <si>
    <t>The automated manufacturing usually needs a reliable tool to acquire or move articles in the manufacturing process. Provided is an electric adhesive clamp, using electric adhesive surface to acquire and move objects from one step to another step in the process. The electric adhering surface may comprise an electrode, the electrode is configured for electrostatic attraction to nearby object when the counter electrode voltage is applied. The system described herein further uses a bearing frame coupled to electrically adhesive clamping surface. the structure component on the electric adhesive system can be deployed into modularized to simplify construction and maintenance. components may be disposable, or requiring more frequent maintenance compared with other components. modular assembly and component configuration simplifies maintenance, and reduce the overall operating costs.</t>
  </si>
  <si>
    <t>1</t>
  </si>
  <si>
    <t>WO2018071722A1</t>
  </si>
  <si>
    <t>SYSTEMS AND METHODS FOR AERODYNAMICALLY LIFTING PARTS</t>
  </si>
  <si>
    <t>2017</t>
  </si>
  <si>
    <t>Systems, devices, and methods for aerodynamically picking up parts are described. A plurality of air flow generators generates an air field vector to project an attractive force on one or more target parts to pick them up. The air flow generators or fans are individually controlled so the pickup surface of the plurality of air flow generators can have multiple pickup zones that can be separately activated. The parts are picked up from a surface porous to the air flow to promote the generation of the air field vector.</t>
  </si>
  <si>
    <t>5</t>
  </si>
  <si>
    <t>US11338449B2</t>
  </si>
  <si>
    <t>Methods and systems for electroadhesion-based manipulation in manufacturing</t>
  </si>
  <si>
    <t>B25, B23, B32, H02, A43</t>
  </si>
  <si>
    <t>B25J0015, B23P0019, B23P0021, B25H0001, B25J0009, B25J0019, B32B0037, B32B0038, H02N0013, A43D0111</t>
  </si>
  <si>
    <t>B25J001500, B23P001900, B23P002100, B25H000120, B25J000900, B25J000916, B25J001506, B25J001902, B32B003718, B32B003818, H02N001300, A43D011100</t>
  </si>
  <si>
    <t>Systems, apparatus, and methods of manufacturing an article using electroadhesion technology for the pick-up and release of materials, respectively.</t>
  </si>
  <si>
    <t>ELECTROADHESIVE GRIPPING SYSTEM WITH SMART BRAKE AND METERING</t>
  </si>
  <si>
    <t>A system utilizes electroadhesive surfaces for braking and metering objects in an automated environment. An electroadhesive surface can include electrodes that are configured to induce an electrostatic attraction with nearby objects upon application of voltage to the electrodes. The systems described utilize various configurations of electroadhesive surfaces, sensors, controllers and programmable processors to create smart braking, capturing and metering systems for improved automated material handling.</t>
  </si>
  <si>
    <t>4</t>
  </si>
  <si>
    <t>WO2015142754A1</t>
  </si>
  <si>
    <t>H02</t>
  </si>
  <si>
    <t>H02N001300</t>
  </si>
  <si>
    <t>H02N0013</t>
  </si>
  <si>
    <t>2015</t>
  </si>
  <si>
    <t>WO</t>
  </si>
  <si>
    <t>8</t>
  </si>
  <si>
    <t>US10792807B2</t>
  </si>
  <si>
    <t>Flexible and stretchable electronic strain-limited layer for soft actuators</t>
  </si>
  <si>
    <t>B25J0009, B25J0013, B25J0015, B25J0018, B25J0019</t>
  </si>
  <si>
    <t>B25J000914, B25J000900, B25J001308, B25J001500, B25J001512, B25J001806, B25J001902</t>
  </si>
  <si>
    <t>HARVARD UNIVERSITY</t>
  </si>
  <si>
    <t>A soft robot having an integrated electrical component includes an expandable or collapsible body, the body comprising an inlet that is configured to communicate with a fluid source and a flexible strain limited layer secured to a portion of the expandable or collapsible body, wherein the strain limited layer includes at least one electrical component.</t>
  </si>
  <si>
    <t>EP3183461B1</t>
  </si>
  <si>
    <t>SOFT ROBOT WITH FLEXIBLE ELECTRONIC STRAIN-LIMITED LAYER</t>
  </si>
  <si>
    <t>B25, F15</t>
  </si>
  <si>
    <t>B25J001806, F15B001510</t>
  </si>
  <si>
    <t>B25J0018, F15B0015</t>
  </si>
  <si>
    <t>US10613626B2</t>
  </si>
  <si>
    <t>Kinesthetically enabled glove</t>
  </si>
  <si>
    <t>G06, A63, F15, H01, A41</t>
  </si>
  <si>
    <t>G06F000301, A63F0013211, A63F0013212, A63F0013235, A63F0013285, A63F001392, F15B001510, H01F000708, A41D000100, A41D001900, G06T001900</t>
  </si>
  <si>
    <t>G06F0003, A63F0013, F15B0015, H01F0007, A41D0001, A41D0019, G06T0019</t>
  </si>
  <si>
    <t>IMMERSION CORP</t>
  </si>
  <si>
    <t>A kinesthetically enabled glove for providing kinesthetic feedback to a user are provided. The kinesthetically enabled glove incorporates various actuators configured to provide resistance to movement and/or to provide movement. Kinesthetic actuators employed include electroadhesive actuators, electromagnetic actuators, air-jamming actuators, and inertial mass actuators. The kinesthetic actuators are arranged in various portions of the kinesthetically enabled glove to provide force feedback at different locations. The kinesthetic glove may be employed during interaction with a computer system, providing a user with a more immersive experience.</t>
  </si>
  <si>
    <t>US10452146B2</t>
  </si>
  <si>
    <t>Electrostatic adhesive based haptic output device</t>
  </si>
  <si>
    <t>G06</t>
  </si>
  <si>
    <t>G06F0003041, G06F000301</t>
  </si>
  <si>
    <t>G06F0003</t>
  </si>
  <si>
    <t>2019</t>
  </si>
  <si>
    <t>A haptic output device includes a substrate, an array of electrodes disposed on the substrate, and a layer of dielectric material disposed on the array of electrodes. The layer of dielectric material has an exposed outer surface comprising a micro-patterned texture configured to increase adhesion between the exposed outer surface and a contact surface in contact with the exposed outer surface. The haptic output device includes a controller configured to direct a voltage potential across the array of electrodes to generate an electrostatic adhesive force between the exposed outer surface and the contact surface as a haptic effect.</t>
  </si>
  <si>
    <t>KR2316229B1</t>
  </si>
  <si>
    <t>GRIPPER WITH ELECTROSTATIC ADHESION AND METHOD FOR PICKING UP ATYPICAL OBJECTS USING THEREOF</t>
  </si>
  <si>
    <t>B25J0015, B25J0009</t>
  </si>
  <si>
    <t>B25J001500, B25J000916, B25J001502</t>
  </si>
  <si>
    <t>2021</t>
  </si>
  <si>
    <t>KR</t>
  </si>
  <si>
    <t>KOREA TECH UNIVERSITY</t>
  </si>
  <si>
    <t>The present invention can stably pick an amorphous object regardless of the shape, size, and material of the amorphous object by using the electric field and the adhesive force generated in the cathode electrode pattern and the anode electrode pattern patterned on the electroactive polymer (EAP) material. It relates to a gripper using an electrostatic adhesive force to make it possible, and a method for picking an atypical object using the same.</t>
  </si>
  <si>
    <t>KR2020086401A</t>
  </si>
  <si>
    <t>METHOD OF MANUFACTURING COMPOSITE DIELECTRIC LAYER AND ELECTRO-ADHESION GRIPPER COMPRISING THE SAME</t>
  </si>
  <si>
    <t>C08, B01, B29, H01</t>
  </si>
  <si>
    <t>C08J0003, B01F0007, B29C0059, C08G0077, C08K0003, C08L0083, H01B0001, H01B0013, H01L0021</t>
  </si>
  <si>
    <t>C08J000320, B01F000700, B29C005914, C08G007704, C08K000322, C08K000324, C08L008304, H01B000102, H01B000104, H01B001300, H01L0021768</t>
  </si>
  <si>
    <t xml:space="preserve">The present invention (a) dispersing the inorganic particles in the dielectric precursor to prepare a mixture comprising the dielectric precursor and the inorganic particles; And (b) curing the dielectric precursor of the mixture to produce a composite dielectric layer comprising a dielectric and the inorganic particles dispersed in the dielectric; the method of manufacturing a composite dielectric layer comprising: In the manufacturing method, by mixing inorganic particles with a dielectric (stretchable polymer) by a co-rotation mixing method, a high-viscosity solution can be efficiently mixed and defoamed, and there is a relatively inexpensive effect. 
</t>
  </si>
  <si>
    <t>US10780589B2</t>
  </si>
  <si>
    <t>Shape compliant electroadhesive gripper</t>
  </si>
  <si>
    <t>B25, H02</t>
  </si>
  <si>
    <t>B25J0015, H02N0013</t>
  </si>
  <si>
    <t>B25J001500, H02N001300</t>
  </si>
  <si>
    <t>Disclosed herein is a shape compliant electroadhesive gripper for picking up an atypical object. The shape compliant electroadhesive gripper comprises a body, and an electroadhesive module disposed on the body and including an electrorheological elastomer, wherein, when a voltage is not applied, a shape of the electroadhesive module is deformed according to a shape of an external object coming into contact with the electroadhesive module, and when the voltage is applied, rigidity of the electrorheological elastomer is increased to maintain the shape of the electroadhesive module, and when the voltage is applied to the electroadhesive module, electroadhesion is made due to an electrostatic force generated between the electrorheological elastomer and the adjacent external object.</t>
  </si>
  <si>
    <t>US10875191B2</t>
  </si>
  <si>
    <t>B25, B65, H02</t>
  </si>
  <si>
    <t>B25J0015, B65G0047, H02N0013</t>
  </si>
  <si>
    <t>B25J001500, B25J001512, B65G004792, H02N001300</t>
  </si>
  <si>
    <t>A present disclosure relates to a shape compliant electroadhesive gripper for picking up atypical objects having various shapes, sizes, and materials, and a shape compliant electroadhesive gripper according to one embodiment of the present disclosure includes a body, a shape compliant module disposed on the body, rigidity of the shape compliant modules being variably controllable, and an electroadhesive module disposed on the shape compliant module.</t>
  </si>
  <si>
    <t>US10800044B2</t>
  </si>
  <si>
    <t>Singulation of conveyed products using electroadhesion</t>
  </si>
  <si>
    <t>B25, B65, H01</t>
  </si>
  <si>
    <t>B25J0015, B65G0017, B65G0043, B65G0047, H01L0021</t>
  </si>
  <si>
    <t>B25J001500, B65G001708, B65G001740, B65G001746, B65G004302, B65G004792, H01L0021683</t>
  </si>
  <si>
    <t>LAITRAM</t>
  </si>
  <si>
    <t>A conveyor employs electrostatic force to selectively adhere packages to an inclined conveying surface and selectively release packages from the inclined conveying surface to separate the packages from each other. A pair of electrodes embedded in the body of a conveyor belt module are selectively energized via electrically conductive hinge rods used to connect conveyor belt modules together to generate the electrostatic force.</t>
  </si>
  <si>
    <t>US11065771B2</t>
  </si>
  <si>
    <t>Electroadhesive device, system and method for gripping</t>
  </si>
  <si>
    <t>LAUSANNE POLYTECHNIC</t>
  </si>
  <si>
    <t>A device for electroadhesion and conversion of electrical energy into mechanical energy, for example electrostatic actuation, is provided, including a soft polymeric dielectric support having at least two sets of overlapping electrodes patterned respectively on the upper surface and bottom surface of the polymeric support, the electrodes of the two sets can be electrically activated through a power supply for providing voltage change suitable for electroadhesion, electrostatic actuation or both at the same time.</t>
  </si>
  <si>
    <t>US8235329B1</t>
  </si>
  <si>
    <t>Dynamically actuated adaptive control structures</t>
  </si>
  <si>
    <t>B64</t>
  </si>
  <si>
    <t>B64C0003</t>
  </si>
  <si>
    <t>B64C000300</t>
  </si>
  <si>
    <t>2009</t>
  </si>
  <si>
    <t>LOCKHEED MARTIN</t>
  </si>
  <si>
    <t>A vehicle control method (and concomitant control structure) comprising deploying an electrolaminate affixed to a substrate and using the combination to control motion of the vehicle.</t>
  </si>
  <si>
    <t>3</t>
  </si>
  <si>
    <t>EP4041835A1</t>
  </si>
  <si>
    <t>DUAL ELECTRODE ELECTROADHESION AND DUST MITIGATION/CLEANING SYSTEM</t>
  </si>
  <si>
    <t>C09, B81</t>
  </si>
  <si>
    <t>C09J0007, B81C0001, C09J0009</t>
  </si>
  <si>
    <t>C09J000700, B81C000100, C09J000900</t>
  </si>
  <si>
    <t>ONROBOT</t>
  </si>
  <si>
    <t>Systems and methods are provided for an electroactuated adhesion system containing a dry adhesive material and at least two patterned electrodes. The two or more patterned electrodes may be capable of promoting or increasing adhesion of the electroactuated adhesion system while simultaneously preventing or mitigating the accumulation of dust, contaminants, or particulates on the surface of the adhesive material.</t>
  </si>
  <si>
    <t>PL240042B1</t>
  </si>
  <si>
    <t>Electro-adhesive pad</t>
  </si>
  <si>
    <t>H02, B25</t>
  </si>
  <si>
    <t>H02N001300, B25J001500</t>
  </si>
  <si>
    <t>H02N0013, B25J0015</t>
  </si>
  <si>
    <t>PL</t>
  </si>
  <si>
    <t>OPOLSKA POLYTECHNIC</t>
  </si>
  <si>
    <t/>
  </si>
  <si>
    <t>US9308650B2</t>
  </si>
  <si>
    <t>Gripper apparatus</t>
  </si>
  <si>
    <t>A47, B25, H01</t>
  </si>
  <si>
    <t>A47J0045, B25J0015, H01L0021</t>
  </si>
  <si>
    <t>A47J004500, B25J001500, B25J001506, H01L0021683</t>
  </si>
  <si>
    <t>SCHMALZ</t>
  </si>
  <si>
    <t>A gripper apparatus includes a receiving surface which faces an object for gripping purposes, and includes at least one electroadhesion section, which has at least one electrode, for exerting an electroadhesion force on the object. In order to reliably grip and hold an object, provision is made for the electroadhesion section for bearing against the object to be gripped to project beyond the receiving surface in the direction of the object which is to be gripped in such a way that a space which adjoins the receiving surface and the electroadhesion section is formed, and that the electroadhesion section is designed such that it can be deformed in such a way that it can be matched to the shape of the object which is to be gripped when it bears against said object.</t>
  </si>
  <si>
    <t>10</t>
  </si>
  <si>
    <t>AU2020419320A1</t>
  </si>
  <si>
    <t>Electroadhesion device with voltage control module</t>
  </si>
  <si>
    <t>H02, G01, H04</t>
  </si>
  <si>
    <t>H02N0013, G01D0021, H04N0007</t>
  </si>
  <si>
    <t>H02N001300, G01D002102, H04N000718</t>
  </si>
  <si>
    <t>AU</t>
  </si>
  <si>
    <t>SELFIE SNAPPER</t>
  </si>
  <si>
    <t>Disclosed embodiments include electroadhesion devices for securing smartphones and other consumer devices to target surfaces. In various embodiments, the electroadhesion device may include a digital switch for adjusting the output voltage generated by a voltage converter. The digital switch may enable safe operation of the electroadhesion device by ensuring the output voltage generated by the voltage converter is compatible with the target surface. To determine a compatible output voltage, the electroadhesion device may include one or more sensors that may measure one or more characteristics of the target surface including conductivity, porosity, hardness, smoothness, and the like..</t>
  </si>
  <si>
    <t>US10850401B2</t>
  </si>
  <si>
    <t>Soft robotic actuators and methods of manufacturing the same</t>
  </si>
  <si>
    <t>B25, B32, F15, B29</t>
  </si>
  <si>
    <t>B25J0015, B25J0009, B32B0033, F15B0015, B29C0065, B32B0037, B32B0038</t>
  </si>
  <si>
    <t>B25J001500, B25J000914, B32B003300, F15B001510, B29C006500, B29C006518, B29C006548, B29C006550, B32B003704, B32B003706, B32B003710, B32B003718, B32B003726, B32B003800</t>
  </si>
  <si>
    <t>SOFT ROBOTICS</t>
  </si>
  <si>
    <t>Exemplary embodiments relate to various improvements in soft robotic actuators, and techniques for manufacturing the improvements. For example, techniques for manufacturing a rigidizing layer for reinforcing a soft robotic actuator is provided. In another embodiment, a soft robotic actuator having integrated sensors is described. A flexible electroadhesive pad for achieving a conformal grip is also described. Still further, exemplary embodiments provide hydraulically-actuated soft robotic grippers, which allows for a reduction in the size of the actuation system and improved underwater operation.</t>
  </si>
  <si>
    <t>US20210354317A1</t>
  </si>
  <si>
    <t>SOFT ROBOTIC ACTUATOR ATTACHMENT HUB AND GRASPER ASSEMBLY, REINFORCED ACTUATORS, AND ELECTROADHESIVE ACTUATORS</t>
  </si>
  <si>
    <t>B25J0015, B25J0009, B25J0019</t>
  </si>
  <si>
    <t>B25J001512, B25J000914, B25J001500, B25J001504, B25J001506, B25J001510, B25J001902</t>
  </si>
  <si>
    <t>A hub assembly for coupling different grasper assemblies including a soft actuator in various configurations to a mechanical robotic components are described. Further described are soft actuators having various reinforcement. Further described are and soft actuators having electroadhesive pads for improved grip, and/or embedded electromagnets for interacting with complementary surfaces on the object being gripped. Still further described are soft actuators having reinforcement mechanisms for reducing or eliminating bowing in a strain limiting layer, or for reinforcing accordion troughs in the soft actuator body.</t>
  </si>
  <si>
    <t>US20060192465A1</t>
  </si>
  <si>
    <t>Mechanical meta-materials</t>
  </si>
  <si>
    <t>H02N0001, H01L0041</t>
  </si>
  <si>
    <t>H02N000100, H01L004108</t>
  </si>
  <si>
    <t>2005</t>
  </si>
  <si>
    <t>2006</t>
  </si>
  <si>
    <t>STANFORD UNIVERSITY</t>
  </si>
  <si>
    <t xml:space="preserve">The present invention provides meta-materials with an actively controllable mechanical property. The meta-material includes a deformable structure and a set of activation elements. The activation elements are controllable between multiple states. The meta-material includes a first value for a mechanical property when one or more of the activation elements is in the first activation state and includes a second value for the mechanical property when the activation elements have been activated to the second activation state. In one aspect, the meta-material resembles a composite material where the connectivity between the component materials or shape and arrangement of the component materials is dynamically controllable so as to affect a mechanical property of the meta-material. </t>
  </si>
  <si>
    <t>138</t>
  </si>
  <si>
    <t>US8665578B2</t>
  </si>
  <si>
    <t>Electroadhesive devices</t>
  </si>
  <si>
    <t>H01</t>
  </si>
  <si>
    <t>H01L0021</t>
  </si>
  <si>
    <t>H01L0021683</t>
  </si>
  <si>
    <t>Described herein is electroadhesion technology that permits controllable adherence between two objects. Electroadhesion uses electrostatic forces of attraction produced by an electrostatic adhesion voltage, which is applied using electrodes in an electroadhesive device. The electrostatic adhesion voltage produces an electric field and electrostatic adherence forces. When the electroadhesive device and electrodes are positioned near a surface of an object such as a vertical wall, the electrostatic adherence forces hold the electroadhesive device in position relative to the surface and object. This can be used to increase traction or maintain the position of the electroadhesive device relative to a surface. Electric control of the electrostatic adhesion voltage permits the adhesion to be controllably and readily turned on and off.</t>
  </si>
  <si>
    <t>15</t>
  </si>
  <si>
    <t>US8982531B2</t>
  </si>
  <si>
    <t>Additional force augmented electroadhesion</t>
  </si>
  <si>
    <t>H01, H02</t>
  </si>
  <si>
    <t>H01T0023, H02N0013</t>
  </si>
  <si>
    <t>H01T002300, H02N001300</t>
  </si>
  <si>
    <t>An electrostatic device or system includes electrode(s) adapted to produce an electrostatic attraction force and a base surface adapted to facilitate the application of the electrostatic attraction force and also a physical attraction force separate therefrom. The electrostatic and physical attraction forces can maintain a position of the electrostatic device relative to a foreign object via electroadhesion and/or via an additional manner that is separate from the electroadhesion. The physical attraction force can be a vacuum, van der Waals, and/or adhesive force, can be applied at less than all locations across the base surface, and may involve a one-time permanent attachment. The base surface can include a deformable surface portion that moves closer to the foreign object when the electrostatic or physical attraction force is applied. The physical attraction force can be sufficient to adhere the device to the object when the electrostatic attraction force is removed.</t>
  </si>
  <si>
    <t>EP2908988B1</t>
  </si>
  <si>
    <t>CONFORMABLE ELECTROADHESIVE GRIPPING SYSTEM</t>
  </si>
  <si>
    <t>H01, B25, H02</t>
  </si>
  <si>
    <t>H01L0021, B25J0015, H02N0013</t>
  </si>
  <si>
    <t>H01L0021683, B25J001500, H02N001300</t>
  </si>
  <si>
    <t>2013</t>
  </si>
  <si>
    <t>An electroadhesive surface can include electrodes that are configured to induce an electrostatic attraction with nearby objects upon application of voltage to the electrodes. Systems described herein may also employ a load-bearing frame that is coupled to an electroadhesive gripping surface via an array of height-adjustable pins. Adjusting the pins changes the shape of the gripping surface, and may be used to conform to objects pressed against the gripping surface. Objects pressed against the gripping surface may cause one or more of the pins to retract by sliding within respective channels so as to cause the gripping surface to conform to the object. Some examples further include pin-locking mechanisms configured to secure the position of the pins within their respective channels and thereby fix the shape of the gripping surface after conforming to the object.</t>
  </si>
  <si>
    <t>EP2844592A2</t>
  </si>
  <si>
    <t>ELECTROADHESIVE HANDLING AND MANIPULATION</t>
  </si>
  <si>
    <t>B65, B25</t>
  </si>
  <si>
    <t>B65G0017, B25J0015</t>
  </si>
  <si>
    <t>B65G001746, B25J001500</t>
  </si>
  <si>
    <t>An electroadhesive gripping system includes a shear gripper. The shear gripper can include an electroadhesive surface associated with one or more electrodes and a load-bearing structure coupled to the electroadhesive surface. A power supply can be configured to apply voltage to the one or more electrodes associated with the electroadhesive surface. A controller can be configured to cause a voltage to be applied, via the power supply, to the one or more electrodes associated with the electroadhesive surface to thereby cause the first shear gripper to adhere to an item situated proximate the electroadhesive surface. The controller can be configured to cause a shear force to be applied to the adhered item, via the load- bearing structure, that is sufficient to move the adhered item.</t>
  </si>
  <si>
    <t>2</t>
  </si>
  <si>
    <t>US9401668B2</t>
  </si>
  <si>
    <t>Materials for electroadhesion and electrolaminates</t>
  </si>
  <si>
    <t>H01L0021, H01T0023, H02N0013</t>
  </si>
  <si>
    <t>H01L0021683, H01T002300, H02N001300</t>
  </si>
  <si>
    <t>An electroadhesive device includes an outer surface adapted to interface with a surface of a foreign substrate, a plurality of electrodes, and a semi-conductive insulation material disposed adjacent to at least one of the electrodes. Each electrode has a respective conductive volume and is configured to apply a voltage at a respective location of the outer surface, and the difference in voltage between applied voltages includes an electrostatic adhesion voltage that produces an electrostatic force between the device and the substrate that is suitable to maintain a current position of the device relative to the substrate. The insulation material can be polyurethane or any other suitable material having a resistance of about 10 9 to 1012 ohms*m. The insulation material effectively operates to expand the conductive volume of the electrodes when they are actuated.</t>
  </si>
  <si>
    <t>WO2012129541A2</t>
  </si>
  <si>
    <t>ACTIVE ELECTROADHESIVE CLEANING</t>
  </si>
  <si>
    <t>B08</t>
  </si>
  <si>
    <t>B08B0006</t>
  </si>
  <si>
    <t>B08B000600</t>
  </si>
  <si>
    <t>An active electroadhesive cleaning device or system includes electrode(s) that produce electroadhesive forces from an input voltage to adhere dust or other foreign objects against an interactive surface, from which the foreign objects are removed when the forces are controllably altered. User inputs control the input voltage and/or designate the size of foreign objects to be cleaned. An active power source provides the input voltage, and the interactive surface can be a continuous track across one or more rollers to move the device across a dirty foreign surface. Electrodes can be arranged in an interdigitated pattern having differing pitches that can be actuated selectively to clean foreign objects of different sizes. Sensors can detect the amount of foreign particles adhered to the interactive surface, and reversed polarity pulses can help repel items away from the interactive surface in a timely and controlled manner.</t>
  </si>
  <si>
    <t>9</t>
  </si>
  <si>
    <t>16</t>
  </si>
  <si>
    <t>US10232383B2</t>
  </si>
  <si>
    <t>Handling and sorting materials using electroadhesion</t>
  </si>
  <si>
    <t>B03</t>
  </si>
  <si>
    <t>B03C0007</t>
  </si>
  <si>
    <t>B03C000708, B03C000702, B03C000704</t>
  </si>
  <si>
    <t>A process for sorting materials using material-selective electroadhesive grippers is disclosed. At least one of an electroadhesive surface or a plurality of articles is manipulated such that multiple ones of the plurality of articles are at least intermittently proximate the electroadhesive surface. Voltage is applied to one or more electrodes in the electroadhesive surface to thereby cause the electroadhesive surface to selectively adhere to a subset of the plurality of articles based on the subset of the plurality of articles having different material properties than others of the plurality of articles. While the voltage is applied, the electroadhesive surface is moved with respect to the others of the plurality of articles to thereby separate the subset of the plurality of articles from the others of the plurality of articles.</t>
  </si>
  <si>
    <t>WO2012096982A1</t>
  </si>
  <si>
    <t>ELECTROADHESIVE SYSTEM FOR CAPTURING OBJECTS</t>
  </si>
  <si>
    <t>A "sticky boom" system facilitates physical control of foreign objects, such as those in a zero-gravity environment. The electroadhesive system includes an electrostatic adhesion pad that electrostatically and detachably adheres to a separate foreign object, as well as a boom coupled to the pad. The pad includes electrode(s) adapted to produce an electrostatic force between the pad and the object that maintains the position of the pad relative to the object. The boom provides control for positioning the pad relative to the object and also for movement of the pad and object combination when they are electrostatically adhered together. A sensing component detects when the pad is adhered to the foreign object, and a control mechanism coupled to the boom allows for control of the pad and object at a remote distance. Multiple foreign objects can be adhered simultaneously. Control can include location and/or rotational movement or deceleration of objects.</t>
  </si>
  <si>
    <t>GB2552450A</t>
  </si>
  <si>
    <t>Electroadhesive gripper</t>
  </si>
  <si>
    <t>H02, B25, H01</t>
  </si>
  <si>
    <t>H02N0013, B25J0015, H01L0021</t>
  </si>
  <si>
    <t>H02N001300, B25J001500, H01L0021683</t>
  </si>
  <si>
    <t>GB</t>
  </si>
  <si>
    <t>TEXTRON</t>
  </si>
  <si>
    <t xml:space="preserve">Abstract Title: Electroadhesive gripper 
An electroadhesive gripper comprises a substrate 9 carrying a dielectric layer 15 and at least two gripper electrodes 10a, 10b, the dielectric layer comprising barium titanate. The electroadhesive gripper may comprise a substrate carrying a dielectric layer, at least two gripper electrodes 10a, 10b and a capacitive proximity sensor. The dielectric layer may comprise a resin carrier, such as cyanoresin, for the barium titanate. The dielectric layer may be between the electrodes and the substrate or on the gripper electrodes. A further substrate 16 may be distal from the substrate, the two substrates sandwiching the electrodes and the dielectric between them. There may be two gripper electrodes connected to a drive circuit (fig 1, 6) to drive them with an alternating signal voltage, frequency and duration. The gripper electrodes and proximity sensor electrodes may comprising metallic silver printed using silver ink, applied by screen printing through a calendered stainless steel mesh. The dielectric layer may be applied in a draw down coating using an amalgamate of cyanoresin and barium titanate, dissolved in a solvent and distributed using sonication. </t>
  </si>
  <si>
    <t>EP3443659B1</t>
  </si>
  <si>
    <t>ELECTRO-ADHESION GRIPPER COMPRISING FRACTAL ELECTRODES</t>
  </si>
  <si>
    <t>TRUMPF GMBH</t>
  </si>
  <si>
    <t>An electro-adhesion gripper (60a; 60b) for holding workpieces (53; 54; 64), comprising a first electrode (41; 51) and a second electrode (42; 52), which are embodied in an intermeshing fashion in a plan view of the electrodes (41, 42; 51, 52), wherein at least in a partial region in the plan view of the electrodes (41, 42; 51, 52) the first electrode (41; 51) and the second electrode (42; 52) are embodied in accordance with the edge lines of a two-dimensional fractal space-filling curve of second or higher order. The invention provides an electro-adhesion gripper which can be used to make available reliably a direction-independent, high holding force on a workpiece parallel to the adhesion surface.</t>
  </si>
  <si>
    <t>MAJOR PLAYERS</t>
  </si>
  <si>
    <t>Stanford University</t>
  </si>
  <si>
    <t>Korea Tech. University</t>
  </si>
  <si>
    <t>Harvard University</t>
  </si>
  <si>
    <t>Columbia University</t>
  </si>
  <si>
    <t>Lausanne Polytechnic</t>
  </si>
  <si>
    <t>Opolska Polytechnic</t>
  </si>
  <si>
    <t>Grabit</t>
  </si>
  <si>
    <t>Immersion Corp</t>
  </si>
  <si>
    <t>Soft Robotics</t>
  </si>
  <si>
    <t>Onrobot</t>
  </si>
  <si>
    <t>Boeing</t>
  </si>
  <si>
    <t>Laitram</t>
  </si>
  <si>
    <t>Lockheed Martin</t>
  </si>
  <si>
    <t>Schmalz</t>
  </si>
  <si>
    <t>Selfie Snapper</t>
  </si>
  <si>
    <t>Textron</t>
  </si>
  <si>
    <t>Trumpf GMBH</t>
  </si>
  <si>
    <t>Publication Country Code</t>
  </si>
  <si>
    <t>JP07110469B2</t>
  </si>
  <si>
    <t>The service satellite for providing the service on a track using a variable thruster control</t>
  </si>
  <si>
    <t>B64G0004, B64G0001</t>
  </si>
  <si>
    <t>B64G000400, B64G000110, B64G000124, B64G000136, B64G000164</t>
  </si>
  <si>
    <t>JP</t>
  </si>
  <si>
    <t>EP3121122B1</t>
  </si>
  <si>
    <t>DEBRIS REMOVAL SYSTEM AND DEBRIS REMOVAL METHOD</t>
  </si>
  <si>
    <t>B64G0001, B64G0003, B64G0004</t>
  </si>
  <si>
    <t>B64G000156, B64G000110, B64G000124, B64G000128, B64G000136, B64G000140, B64G000162, B64G000164, B64G000300, B64G000400</t>
  </si>
  <si>
    <t>Provided are a debris removal system that can remove space debris of various sizes including relatively large one as well effectively, and a space device for the system. A space device 100 includes: an adhesion part 110 to adhere to a target existing in the space; and a propulsion part 120 to obtain propulsion power. The space device that adheres to the target at the adhesion part 110 moves together with the target by the propulsion part 120, thereby conveying the target to a predetermined target position. A debris removal system 1 includes: a guide-control part 300 configured to move the space device 100 close to the space debris so as to let the space device 100 adhere to the space debris with the adhesion part 110; and a propulsion control part 230 configured to control the propulsion part 120 of the space device 100 so as to move the space device 100 adhering to the space debris toward the atmosphere together with the space debris by the propulsion part 120 of the space device 100.</t>
  </si>
  <si>
    <t>US9873528B2</t>
  </si>
  <si>
    <t>Rotation suppressing device</t>
  </si>
  <si>
    <t>B64, F16</t>
  </si>
  <si>
    <t>B64G0001, F16D0061, F16D0063</t>
  </si>
  <si>
    <t>B64G000124, B64G000164, B64G000166, F16D006100, F16D006300, B64G000128, B64G000142</t>
  </si>
  <si>
    <t>A rotation suppressing device  1 includes: a body 10; a shaft 20 extending outward from the body 10 and configured to rotate about a first rotation axis A1; a rotation part 30 configured to rotate about a second rotation axis A2 together with the shaft 20; a capture part 40 fixed to the rotation part 30 and configured to capture space debris D; a braking part 50 configured to suppress rotation of the shaft 20; and a body rotation suppressing part 60 configured to suppress rotation of the body 10 occurring when the braking part 50 operates.</t>
  </si>
  <si>
    <t>JP2016172555A</t>
  </si>
  <si>
    <t>The removal method, conveyance method, and control method of a target object</t>
  </si>
  <si>
    <t>B64G0001, B64G0003</t>
  </si>
  <si>
    <t>B64G000156, B64G000124, B64G000164, B64G000300</t>
  </si>
  <si>
    <t>PROBLEM TO BE SOLVED: To provide a debris removal system capable of efficiently removing space debris of various sizes including a relatively large-sized debris, and a space apparatus used therefor. 
SOLUTION: A space apparatus 100 comprises: an adhesion part 110 which adheres to an object that exists in aerospace; and a thrusting part 120 for obtaining thrust, and conveys the object to a predetermined target position by moving together with the object by the thrusting part 120 in an adhered state to the object by the adhesion part 110. A debris removal system 1 comprises: a guiding control part 300 which moves the space apparatus 100 to approach a space debris, and adheres the space apparatus 100 to the space debris by the adhesion part 110; and a thrust control part 230 which controls the thrusting part 120 of the space apparatus 100 so as to move the space apparatus 100 toward the atmosphere together with the space debris by the thrusting part 120 of the space apparatus 100 in the state where the space apparatus 100 is adhered to the space debris. 
SELECTED DRAWING: Figure 1</t>
  </si>
  <si>
    <t>CN113386985A</t>
  </si>
  <si>
    <t>A rigid-flexible dual-mode operation mechanical arm</t>
  </si>
  <si>
    <t>B64, B25</t>
  </si>
  <si>
    <t>B64G0004, B25J0009</t>
  </si>
  <si>
    <t>B64G000400, B25J000900, B25J000904, B25J000910, B25J000912</t>
  </si>
  <si>
    <t>The invention relates to space robot research and engineering field, specifically is a rigid-flexible double-mode operation mechanical arm using six-degree-of-freedom single-arm configuration, comprising a connecting rod component, a joint and four-degree-of-freedom flexible mechanism. The connecting rod component is mainly composed of a waist connecting rod, a shoulder connecting rod, a big arm, an elbow connecting rod, a small arm and two wrist connecting rods. The joint component is composed of six rotating joint, wherein it comprises a waist part joint shoulder joint joint and three joint, wherein the wrist end joint used for connecting the end effector, the other joint used for the mutual connection and relative movement of the mechanical arm. the four-degree-of-freedom flexible mechanism is mainly based on the cross shaft structure, designing based on linear magneto-rheological damper, rotary magneto-rheological damper, torsion spring mechanism, damping buffer device of linear spring mechanism, introducing the flexible feature in the mechanical arm, realizing space six-dimensional momentum unloading; In addition, designing the rigid-flexible conversion device, can realize the rigid-flexible double-mode operation of the mechanical arm according to the operation task.</t>
  </si>
  <si>
    <t>US8979034B2</t>
  </si>
  <si>
    <t>Sticky boom non-cooperative capture device</t>
  </si>
  <si>
    <t>B25, B64</t>
  </si>
  <si>
    <t>B25J0009, B25J0015, B25J0018, B64G0001, B64G0004</t>
  </si>
  <si>
    <t>B25J000916, B25J001500, B25J001802, B64G000164, B64G000400</t>
  </si>
  <si>
    <t>2011</t>
  </si>
  <si>
    <t>6</t>
  </si>
  <si>
    <t>US20200361641A1</t>
  </si>
  <si>
    <t>NON-SEALING BERTHING SYSTEM FOR SPACECRAFT</t>
  </si>
  <si>
    <t>B64G0001, F16B0007</t>
  </si>
  <si>
    <t>B64G000164, F16B000704</t>
  </si>
  <si>
    <t>Berthing systems for visiting spacecraft and associated methods. In one embodiment, a non-sealing berthing system includes a tunnel having an interface surface that mates with a docking system of a target spacecraft. The berthing system further includes sliding hooks disposed circumferentially on the interface surface of the tunnel, preload members disposed circumferentially at the interface surface of the tunnel and configured to extend and retract from the interface surface in an axial direction, guide petals spaced around an inner peripheral surface of the tunnel, and soft capture petals spaced around the inner peripheral surface of the tunnel. The soft capture petals include capture latches configured to engage mechanical latch strikers on the docking system of the target spacecraft.</t>
  </si>
  <si>
    <t>US20090152402A1</t>
  </si>
  <si>
    <t>Satellite, method and a fleet of satellites for observing a celestial body</t>
  </si>
  <si>
    <t>B64, H01</t>
  </si>
  <si>
    <t>B64G0001, H01L0031</t>
  </si>
  <si>
    <t>B64G000110, B64G000122, B64G000134, B64G000138, B64G000164, H01L0031042, H01L0031052</t>
  </si>
  <si>
    <t>The invention concerns an observation satellite ( 1) which is intended to be placed in orbit around a celestial body (2), and which comprises a reflecting device (5), a receiving device (6), a linking mechanical system (19), the whole forming a capture system (3) which is suitable to be able to orient the capture system (3) by gravity gradient in an aiming position in which the electromagnetic radiation corresponding to the information to be captured is received.
The invention extends to an observation method and a fleet of such satellites ( 1).</t>
  </si>
  <si>
    <t>2007</t>
  </si>
  <si>
    <t>RU</t>
  </si>
  <si>
    <t>IT1406511B1</t>
  </si>
  <si>
    <t>DEVICE FOR THE DEORBITATION OF ARTIFICIAL SATELLITES.</t>
  </si>
  <si>
    <t>B64G0001</t>
  </si>
  <si>
    <t>B64G000126, B64G000124, B64G000140</t>
  </si>
  <si>
    <t>IT</t>
  </si>
  <si>
    <t>US9758260B2</t>
  </si>
  <si>
    <t>Low volume micro satellite with flexible winded panels expandable after launch</t>
  </si>
  <si>
    <t>B64, H02</t>
  </si>
  <si>
    <t>B64G0001, H02S0030</t>
  </si>
  <si>
    <t>B64G000122, B64G000110, B64G000124, B64G000144, B64G000164, H02S003020</t>
  </si>
  <si>
    <t>Micro satellite is disclosed with foldable solar panels that may be winded around the body of the micro satellite so that the growth in outer dimensions of the satellite is no more than 10-20 mm along each one of the length, width and height of the microsatellite so that the micro satellite may be launched in an auxiliary payload volume of a launcher. The foldable solar panels may be deployed to employ area that exceeds 9 times the product of the length by the width of the satellite and 6 times the product of the height by the length. The solar power produced by the solar panel and their light weight enable carrying of cargo that is at least 0.6 of the of the total mass of the satellites.</t>
  </si>
  <si>
    <t>19</t>
  </si>
  <si>
    <t>IN201727010485A</t>
  </si>
  <si>
    <t>DOCKING SYSTEM AND METHOD FOR SATELLITES</t>
  </si>
  <si>
    <t>B64G000164</t>
  </si>
  <si>
    <t>IN</t>
  </si>
  <si>
    <t>The present invention relates to a service satellite having a body a controller and a docking unit. The docking unit includes at least two foldable adjustable gripping arms pivotally mounted on the satellite body each gripping arm being pivotable relative to the satellite body and a gripping end at each free end of the gripping arms wherein the gripping ends are adapted and configured to capture and grip a target portion of an orbiting satellite. Each gripping arm is controllable independently by the controller which coordinates the motion of the arms. The service satellite also includes a propulsion unit including a first thruster mounted adjacent a Nadir end of the service satellite body and a balance thruster the balance thruster being distanced from the first thruster and facing a different direction than the first thruster propellant for the thruster and the balance thruster; and means for aligning the thrusters so that a thrusting vector passes through a joint center of gravity of the service satellite and the serviced satellite.</t>
  </si>
  <si>
    <t>EP4034465A1</t>
  </si>
  <si>
    <t>IN-ORBIT SPACECRAFT SERVICING THROUGH UMBILICAL CONNECTORS</t>
  </si>
  <si>
    <t>B64G0001, B64G0004</t>
  </si>
  <si>
    <t>B64G000164, B64G000110, B64G000400</t>
  </si>
  <si>
    <t>A spacecraft servicing system to provide in-orbit servicing through the umbilical connectors of a spacecraft. In one embodiment, a manipulator arm maneuvers a servicer umbilical to form an electrical connection between a servicer spacecraft and an umbilical connector of a client spacecraft, the umbilical connector conventionally used solely for ground-based operations. In one feature, the electrical connection is used to provide power or software upgrades to the client spacecraft.</t>
  </si>
  <si>
    <t>RU2750349C2</t>
  </si>
  <si>
    <t>SATELLITE DOCKING SYSTEM AND METHOD</t>
  </si>
  <si>
    <t>FIELD: serviced satellites. 
SUBSTANCE: group of inventions relates to the design and use of a serviced satellite (SS) (100) equipped with at least two maneuvering engines (101, 103), one controller and two docking levers (108) with end grips (109) rotatable relative to the body (110). The grips are designed to engage with a docking frame (not shown) protruding above the surface of the serviced orbital satellite (OS). Each lever is independently controlled by a controller that coordinates the movement of the levers and the gripping of the OS, as well as starting the maneuvering engines (101, 103) to move the OS by means of the forces applied through the specified docking frame. For precision orientation of the SS, an electric rocket motor (107) on a rod (113) can be provided.  
EFFECT: ensuring high compatibility of the SS with a variety of operating systems and other objects (including space debris) that have a docking frame as a typical common element.  
25 cl, 39 dwg</t>
  </si>
  <si>
    <t>CN103386688B</t>
  </si>
  <si>
    <t>A tool changing device for space robot end</t>
  </si>
  <si>
    <t>B25J0015, B64G0004</t>
  </si>
  <si>
    <t>B25J001500, B64G000400</t>
  </si>
  <si>
    <t>A tool changing device for space robot end, referring to a tool exchange device, to solve the problem that the space robot is not capable of capturing and realize locking end replacing device for. can not realize the change tool and standard interface has large tolerance error condition capture and cannot realize standard interface and the captured power output to meet the joint target mounting problem of maintenance, comprising a pedestal, a connection sleeve, a capturing locking and electric propelling system and drive mechanism; interface sleeve lower end face connected with the connecting sleeve, the upper end face of the interface sleeve is connected with a jointing sleeve; connection sleeve is provided with a first motor, interface sleeve is provided with a first harmonic drive speed reducer and rotating body; a transmission shaft of a first motor connected with the first wave generator; the driving mechanism comprises a second motor, a second harmonic transmission reducer and a sleeve spanner, the rotating shaft of the second motor and the second wave generator. The invention is used for space robot.</t>
  </si>
  <si>
    <t>EP2766152B1</t>
  </si>
  <si>
    <t>ROBOTIC SERVICING MULTIFUNCTIONAL TOOL</t>
  </si>
  <si>
    <t>B25, B23, B64</t>
  </si>
  <si>
    <t>B25J0015, B23Q0003, B25J0009, B25J0019, B64F0005, B64G0001, B64G0004, B64G0099</t>
  </si>
  <si>
    <t>B25J001504, B23Q0003155, B23Q000316, B25J000908, B25J001500, B25J001904, B64F000500, B64G000100, B64G000400, B64G009900</t>
  </si>
  <si>
    <t>Herein is disclosed a multifunctional tool with replaceable tool tips. The disclosed multifunctional tool may be used as an end-effector on a robotic arm in space. Each tool tip, when in the tool holder, is driven by a common motor. The same motor can also be used to control the orientation of the tool tip about an axis. The tool tips are replaceable in the tool holder by simple and robust means, resulting in a lighter and cheaper multifunctional tool. The tool tips can be variously adapted to perform a variety of functions, including cutting, grasping, drilling, driving, etc. Since the tool may be driven by only one actuator, and the single actuator may be used to drive both the tool and rotation of the tool, mass can be saved. Use of such a multifunctional tool also reduces overall system power requirements, and system complexity.</t>
  </si>
  <si>
    <t>CN107199558A</t>
  </si>
  <si>
    <t>A under-actuated space catching mechanism and catching method</t>
  </si>
  <si>
    <t>B25J0009, B64G0004</t>
  </si>
  <si>
    <t>B25J000908, B25J000916, B64G000400</t>
  </si>
  <si>
    <t>The invention claims a under-driving space catching mechanism and capturing method, comprising a spherical hinge and four branch mechanism, each of said branch mechanism are hinged with the ball through the first worm, four said branch mechanism are provided, said spherical hinge is vertically provided with two motors, the first worm is sleeved in said motor, each of said electric machine is used for driving two of the same branch mechanism is a straight line, each of said branch mechanism is provided with a adhesive plate for catching. The invention according to the size of the target volume, selecting spherical hinge and a motor in the second adhesion plate drive to finish the whole catching switch motor according to need, save energy, in capturing the target body for different types of volume, of the motor is respectively switch in spherical hinge motor and second adhesion plate, saves the energy, to help enhance the endurance ability, reduces the previous capture process in the complex to control, the whole method simply easy operation control.</t>
  </si>
  <si>
    <t>EP3934983A1</t>
  </si>
  <si>
    <t>DEVICE AND METHOD FOR ANDROGYNOUS COUPLING AS WELL AS USE</t>
  </si>
  <si>
    <t>B64, F16, H01</t>
  </si>
  <si>
    <t>B64G0001, F16B0021, F16L0037, H01R0013, H01R0024</t>
  </si>
  <si>
    <t>B64G000164, F16B002104, F16L0037252, H01R0013627, H01R002484</t>
  </si>
  <si>
    <t>The invention relates to an androgynous coupling means (10, 16, 17) exhibiting both male and female coupling sections (11, 12), wherein the androgynous coupling means is configured for form fit coupling with at least one further androgynous coupling means (10, 16, 17) exhibiting geometrically respective male and female coupling sections (11, 12) based on axial interlocking between the male and female coupling sections (11, 12), wherein the male coupling sections (11) exhibit at least one lateral locking contour configured for form fit with at least one blocking element (50) based on radial interlocking, wherein the respective lateral locking contour faces in a radial direction, especially in a radial direction outwards, wherein within the respective lateral locking contour, the male coupling sections exhibit at least one radial recess (71) providing a radial cavity for arranging or radially accommodating, in a coupled state, a/the blocking element(s), especially at least one ball, wherein in a/the coupled state, the radial recess (71) is configured for fixing the blocking element based on form fit within the cavity such that the androgynous coupling means is fixed in an axial relative position with respect to the corresponding androgynous coupling means.</t>
  </si>
  <si>
    <t>EP3730412B1</t>
  </si>
  <si>
    <t>AEROSPACE VEHICLE FOR CAPTURING A TARGET OBJECT IN SPACE</t>
  </si>
  <si>
    <t>B64G000164, B64G000400</t>
  </si>
  <si>
    <t>An object is to increase the success rate of missions at a low cost in a capturing system that captures a target object in the space. A capturing system that captures a target object in the space has: a plate-like body that is attached to the target object and attracted with magnetic force; and an aerospace vehicle that has a magnetic force generating portion which generates the magnetic force attracting the plate-like body. The aerospace vehicle has a magnetic force generating portion generating magnetic force and enables capturing of the target object by attracting the plate-like body, which is attached to the target object in the space and attracted with magnetic force, with magnetic force generated in the magnetic force generating portion. The plate-like body is attached to the target object in the space before the target object is launched to the space and enables the aerospace vehicle to capture the target object by being attracted with magnetic force generated by the magnetic force generating portion of the aerospace vehicle.</t>
  </si>
  <si>
    <t>CN102390548B</t>
  </si>
  <si>
    <t>Space robot orbit tool replacing device</t>
  </si>
  <si>
    <t>B64G0004, B25J0019</t>
  </si>
  <si>
    <t>B64G000400, B25J001900</t>
  </si>
  <si>
    <t>The invention relates to a space robot orbit tool replacing device, which belongs to the field of space robot on-orbit service and aims at solving the problems that the existing orbit tool replacing device has poor space operation reliability, the great pose tolerance can not be realized, the power consumption is high, the mass is high, and the like. For the mechanical transmission, a motor of a first set of driving system is used for driving a gear, a transmission shaft is driven by the gear, in addition, the function is realized through the butt joint of a screw bolt sleeve arranged on the transmission shaft and a screw bolt head arranged at the other end of the transmission shaft. For electric transmission, a motor of a second set of driving system is used for driving the gear, a cam long shaft is driven by the gear, in addition, the moment on the cam long shaft is transferred to a cam short shaft through a steel wire, and two parts of an electric connector are in butt joint through a slider-crank mechanism fixedly arranged on the cam long shaft and the cam short shaft. The tool end locking adopts the kinematics coupling mode, and before the butt joint realization of the electric connector, a locking finger is driven by a cam to realize the locking of the tool end. The butt joint surface of the orbit tool replacing device and a replaceable tail end manipulator is a conical surface, and great pose tolerance capability can be realized.</t>
  </si>
  <si>
    <t>CN104691782B</t>
  </si>
  <si>
    <t>multiple pipe combined type pneumatic catching hand</t>
  </si>
  <si>
    <t>B64G0001, B25J0013, B25J0015</t>
  </si>
  <si>
    <t>B64G000122, B25J001300, B25J001508</t>
  </si>
  <si>
    <t>A tube combined helix charging catching hand, belonging to the aerospace technology field and solves the problem that the space problem of the target capturing mechanism, which has a spiral shape, the spiral radius of which decreases from the rear to the front; It comprises outer sleeve and inner inflatable support core pipe, the outer sleeve is provided with multiple internal inflatable support core pipe and the outer sleeve pipe support, an outer sleeve and an inner inflatable support core pipe are spiral shape, an outer sleeve and an inner inflatable support core tube of spiral radius is descending from the rear to the front. the radius of the cross section of the outer sleeve and inner inflatable support core pipe are gradually reduced from back to front end adjacent the inflatable support core pipe adhered at the joint, the outer sleeve and the inner inflatable support core tube connected with the adhesive at the joint, the outer side of the spiral shape of the outer sleeve is provided with a coil spring, the coil spring is unfolded length same with the length of the outer sleeve, outer surface of coil spring tube is adhered with the outer sleeve, the outer sleeve pipe to the outside along with the coil spring before charging, the invention for catching large space size target.</t>
  </si>
  <si>
    <t>The apparatus for automatically manufacturing a solar cell panel according to the present embodiment includes an adhesive layer application unit including an application member (or a squeeze member) for forming an adhesive layer by applying an adhesive material on a support substrate. Here, the application member may include a dispersing portion adjacent to the adhesive material for dispersing the adhesive material, and a pressing portion connected to the dispersing portion to apply pressure to the dispersing portion toward the support substrate or the adhesive material.</t>
  </si>
  <si>
    <t>EP3993969A1</t>
  </si>
  <si>
    <t>RADIAL LATCH INTERFACE SYSTEM</t>
  </si>
  <si>
    <t>B25, B64, H01</t>
  </si>
  <si>
    <t>B25J0019, B25J0009, B25J0015, B64G0001, B64G0004, H01R0013</t>
  </si>
  <si>
    <t>B25J001900, B25J000908, B25J001504, B25J001904, B64G000164, B64G000400, H01R0013629</t>
  </si>
  <si>
    <t>CA2994277C</t>
  </si>
  <si>
    <t>IN-SPACE MANUFACTURING AND ASSEMBLY OF SPACECRAFT DEVICE AND TECHNIQUES</t>
  </si>
  <si>
    <t>B64, B23, B25, B33</t>
  </si>
  <si>
    <t>B64G0004, B23K0009, B23K0026, B23K0037, B25J0009, B25J0011, B33Y0010</t>
  </si>
  <si>
    <t>B64G000400, B23K000904, B23K0026342, B23K003704, B25J000900, B25J001100, B33Y001000</t>
  </si>
  <si>
    <t>CA</t>
  </si>
  <si>
    <t>A system for producing an object is disclosed including a build device having a build area and a material bonding component to receive portions of a material that are used to produce the object, at least one gripper within the build area to contact the object to provide support and to provide for at least one of a heat sink for the object, a cold sink for the object, and electrical dissipation path from the object, and a movement mechanism to move the build device relative to the object to position the build device at a position to further produce the object. Another system and methods are also disclosed.</t>
  </si>
  <si>
    <t>CN109110164A</t>
  </si>
  <si>
    <t>A continuous-arm facing to the non-cooperative target of capture mechanism</t>
  </si>
  <si>
    <t>B64, B25, B63</t>
  </si>
  <si>
    <t>B64G0004, B25J0009, B63C0011</t>
  </si>
  <si>
    <t>B64G000400, B25J000910, B63C001152</t>
  </si>
  <si>
    <t>The invention claims a continuous-arm facing to the non-cooperative target capturing mechanism, comprising a capturing device and driving device. capturing device comprises inner and outer two circles fixedly on the drive box cover nine under-actuated continuous type mechanical arm, inner and outer ring are respectively provided with three and six along the circumferential direction; each mechanical arm comprises a silica gel sleeve, several rigid connecting in series of the central framework. a passing hole of the rigid connecting rod to drive the middlfe bent mechanical arm, a drive soft wire through rigid connecting rod centre hole to change the mechanical arm rigidity; each mechanical arm with rotating hinge toward the fixed direction by adjacent rigid connecting rod is hinged to the curved and bent to any direction of the spherical hinge; the mechanical arm can passively adapt a certain size and shape of the target. The invention allows the target enters at almost any angle from the capture mechanism of the top and side surface, even some mechanical arm fail capturing mechanism can excellently finish the task.</t>
  </si>
  <si>
    <t>CN110416775B</t>
  </si>
  <si>
    <t>An electromechanical docking interface and a track reconfigurable aircraft unit based on the interface</t>
  </si>
  <si>
    <t>H01, B64, F16</t>
  </si>
  <si>
    <t>H01R0013, B64G0001, F16B0005, H01R0024</t>
  </si>
  <si>
    <t>H01R001302, B64G000164, F16B000506, H01R001324, H01R0013502, H01R0013631, H01R0013633, H01R0013639, H01R002484</t>
  </si>
  <si>
    <t>An electromechanical docking interface and a rail reconfigurable aircraft unit based on the interface, comprising: self-locking and unlocking device, interface base, electromechanical connecting piece fixing piece and electromechanical connecting piece; the electromechanical connecting piece fixing piece is installed in the interface base; the electromechanical connecting piece is installed on the electromechanical connecting piece fixing piece; the self-locking and unlocking device is installed on the interface base; the locking and unlocking of the two electromechanical abutting joint interfaces when abutting. The interface can realize the track reconstruction of the aircraft; when the aircraft unit is assembled, it can synchronously finish the mechanical and electrical interconnection.</t>
  </si>
  <si>
    <t>B64G0001, B25J0015</t>
  </si>
  <si>
    <t>Provided is a debris removal device capable of efficiently removing relatively large-sized space debris. A debris removal device (3) which removes space debris circling along a predetermined orbit around the Earth is provided with: a body unit (10); an adhesive unit (20) for adhering space debris to the body unit (10); a brake unit (30) for generating braking force, in a specific direction, that is caused to act on the space debris while the body unit (10) circles along the orbit together with the space debris that is adhered to the body unit (10) via the adhesive unit (20); and a timing control unit (40) that controls the timing of generation of the braking force. The timing control unit (40) causes the braking force to be generated when, while the body unit (10) circles along the orbit together with the space debris, the body unit (10) is positioned in a specific region on the orbit where the direction of the braking force is (i) approximately parallel with an orbital plane, (ii) approximately parallel with a tangent to the orbit, and (iii) approximately opposite to the direction of circling of the space debris.</t>
  </si>
  <si>
    <t>WO2022153639A1</t>
  </si>
  <si>
    <t>METHOD AND DEVICE FOR CAPTURE OF TUMBLING SPACE OBJECTS</t>
  </si>
  <si>
    <t>According to an aspect of the present invention, there is provided a method comprising: propelling a servicing spacecraft to an object; deploying one or more counter mass(es) away from a servicing spacecraft bus to offset the center of mass of the servicing spacecraft into an empty volume; approaching the object, by the servicing spacecraft; positioning the center of mass of the servicing spacecraft in approximately the same location as the center of mass of the object; imparting angular momentum to the servicing spacecraft to match the tumble rate of the object; and contacting the object with one or more mechanical attachments to the servicing spacecraft.</t>
  </si>
  <si>
    <t>US20210309397A1</t>
  </si>
  <si>
    <t>SYSTEM FOR SATELLITE DOCKING FOR EXTENSION OF ITS USEFUL LIFE, OR FOR ORBIT MODIFICATION, INDLUCING SATELLITE DE-ORBITING AND ASSOCIATED CONTROL METHOD FOR SATELLITE DOCKING</t>
  </si>
  <si>
    <t>B64, B25, G01</t>
  </si>
  <si>
    <t>B64G0001, B25J0009, B25J0013, B64G0004, G01L0005, G01S0017</t>
  </si>
  <si>
    <t>B64G000164, B25J000912, B25J001308, B64G000400, G01L000500, G01S001708</t>
  </si>
  <si>
    <t>A service satellite having a body, a controller and a docking unit including a telescopic arm, mounted on a 6-DOF parallel manipulator, and two additional gripping arms. The telescopic arm, deployed from the 6-DOF manipulator, is equipped with a pair of rapid closure digits. The telescopic arm facilitates capturing the launch adaptor ring of a client spacecraft, even during tumbling. The 6-DOF parallel manipulator has force sensors and can accommodate post capturing relative motion through active compliance control and controlled de-tumbling, for avoiding generation of high forces in the telescopic arm. After relative rate annihilation, the telescopic arm retracts and the client ring is secured to the 6-DOF manipulator with the help of a pair of clamps. After the ring is secured, two additional gripping arms secure a rigid connection with the launcher ring so that the docking connection comprises three equally spaced connections.</t>
  </si>
  <si>
    <t>CN113001558B</t>
  </si>
  <si>
    <t>Modularized quick-change maintenance integrated platform suitable for space operation</t>
  </si>
  <si>
    <t>B25J0011, B64G0004</t>
  </si>
  <si>
    <t>B25J001100, B64G000400</t>
  </si>
  <si>
    <t>The invention claims a modular quick change maintenance integrated platform suitable for space operation, comprising: a left/right mechanical arm, a central controller, a tool box, a tool bag main body, a battery pack, a main body controller, a power supply and distribution controller, a mounting base and a tool bag main body back plate; the left mechanical arm and the right mechanical arm respectively installed on the left and right sides of the main body of the tool bag; the main body controller and the power supply and distribution controller respectively mounted on the left and right sides of the central controller, the battery pack is installed below the central controller; is composed of a central controller, a battery pack main body controller and a power supply and distribution controller to form a combination, from the front is inserted in the tool bag main body, and through the tool bag body back plate package; the tool box is inserted in the tool bag main body from the back; The mounting base is installed under the tool box. The invention can be used for finishing the flexible fine operation task, aiming at solving the problem that the local position of instrument device and scientific load under the confined space constraint is not reachable, not visible and difficult to operate and so on.</t>
  </si>
  <si>
    <t>US20210094709A1</t>
  </si>
  <si>
    <t>MULTI-ARMED SOFT CAPTURE SYSTEM</t>
  </si>
  <si>
    <t>B64G0001, B25J0015, B64G0004</t>
  </si>
  <si>
    <t>B64G000164, B25J001500, B64G000400</t>
  </si>
  <si>
    <t>US11358739B2</t>
  </si>
  <si>
    <t>Systems and methods for delivering, storing, and processing materials in space</t>
  </si>
  <si>
    <t>B64G000110, B64G000100, B64G000164</t>
  </si>
  <si>
    <t>Systems and methods for transferring, storing, and/or processing materials, such as fuel or propellant, in space, are disclosed. A representative system includes a flexible container that is changeable between a stowed configuration in which the flexible container is contained within a satellite, and a deployed configuration in which the flexible container extends away from the satellite. The system can include a tanker with a storage container to dock with and refuel a satellite. Another representative system includes a controller programmed with instructions that position a spacecraft with a storage container in a first orbit, transfer the spacecraft to a second orbit, dock the spacecraft with a satellite in the second orbit, transfer material between the storage container and the satellite, undock the spacecraft from the satellite, and, optionally, return the spacecraft to the first orbit. An androgynous coupling system with mechanical and fluid connectors facilitates docking and material transfer.</t>
  </si>
  <si>
    <t>WO2016063923A1</t>
  </si>
  <si>
    <t>GUIDANCE METHOD RELATING TO NON-COOPERATIVE APPROACH</t>
  </si>
  <si>
    <t>B64, G01, G05</t>
  </si>
  <si>
    <t>B64G0001, G01B0011, G05D0001</t>
  </si>
  <si>
    <t>B64G000124, B64G000136, G01B001100, B64G000164, G05D000110</t>
  </si>
  <si>
    <t>The present disclosure includes a guidance method for enabling a chaser (space machine) to approach an non-cooperative object, such as space debris, in the outer space. The guidance method comprises, for example: an observation phase executed by a chaser equipped with a camera and an onboard computer in order to acquire, using the camera, a plurality of images including a target as a non-cooperative object in the outer space; an orbit estimation phase of estimating the orbit of the target on the basis of the coordinate position of the target captured in the plurality of acquired images in an observation image; and a maneuver execution phase of executing a maneuver method determined on the basis of the estimated orbit.</t>
  </si>
  <si>
    <t>CN104908045B</t>
  </si>
  <si>
    <t>Space mechanical arm of an automatic locking and releasing</t>
  </si>
  <si>
    <t>B25J0011, B25J0013, B25J0017, B64G0001</t>
  </si>
  <si>
    <t>B25J001100, B25J001308, B25J001702, B64G000166</t>
  </si>
  <si>
    <t>The invention claims an automatic locking and releasing of the space mechanical arm, bracket and arm rod shoulder joint, comprising a shoulder joint drive mechanism driving, capturing the connecting mechanism and the arm rod of wrist joint, the wrist joint drive mechanism. after stopped, trigger stop parking sensor stops movement of the shoulder joint bracket, a wrist joint motion to locking direction, such that the roller of the locking releasing mechanism enters the wrist joint gear race, height difference of the wedge-shaped wedge roller to pull the locking release mechanism generates a locking force. when released, wrist joint counter-rotating the wedge raceway of the roller with the wrist joint gear of the lock releasing mechanism, and unloading the locking force. If wedge rolling clamping roller with the wrist joint gear, the lock-release mechanism initiation release locking force to finish space mechanical arm release. Space mechanical arm of the invention automatically locking and release of many times, electric locking action is simple, controllable large locking force, electric release with pyrotechnic release backup for each other.</t>
  </si>
  <si>
    <t>DE10342953B4</t>
  </si>
  <si>
    <t>Device for gripping of objects in space</t>
  </si>
  <si>
    <t>B64G0001, B25J0015, B25J0018, B64G0004</t>
  </si>
  <si>
    <t>B64G000164, B25J001510, B25J001802, B64G000400, B64G000110</t>
  </si>
  <si>
    <t>2003</t>
  </si>
  <si>
    <t>DE</t>
  </si>
  <si>
    <t>device for remotely grasping objects in space, especially for Trapping orbital satellites and other objects of an orbital platform is used, consisting of a mechanical Gripping device arranged on a free-floating system is connected to the orbital platform, characterized in that that the Gripping device consists of a telescopic gripper mechanism (14) consists, on the a cable (2) is connected to the orbital platform (3) which, in addition a cable at the same time electric supply and data lines contains, and that this System (1) is equipped with a cold-gas propulsion system.</t>
  </si>
  <si>
    <t>JP06245549B2</t>
  </si>
  <si>
    <t>A device fixing device and a device provided with the same</t>
  </si>
  <si>
    <t>F16, B64</t>
  </si>
  <si>
    <t>F16B0017, B64G0001</t>
  </si>
  <si>
    <t>F16B001700, B64G000164</t>
  </si>
  <si>
    <t>US20220127023A1</t>
  </si>
  <si>
    <t>SPACECRAFT WITH UNIVERSAL TEST PORT</t>
  </si>
  <si>
    <t>B64G000166, B64G000110, B64G000124</t>
  </si>
  <si>
    <t>A universal test port is connected to the different functional sub-systems of a spacecraft, allowing the sub-systems to be tested from a single location of an assembled spacecraft. The universal test port is mounted on an external surface of the spacecraft and configured to connect to the different functional sub-systems (such as power, propulsion, and command and data handling, for example) of the assembled spacecraft, allowing for the streamlining of testing operations by electrical ground system equipment during assembly, integration, and test (AIT) operations and reducing the risk of collateral damage to spacecraft hardware during testing in AIT.</t>
  </si>
  <si>
    <t>US20220081131A1</t>
  </si>
  <si>
    <t>SPACECRAFT WITH UNIVERSAL EXTERNAL PORT</t>
  </si>
  <si>
    <t>B64, G05, G06, H04</t>
  </si>
  <si>
    <t>B64G0001, G05D0001, G06F0008, H04L0012, H04W0004</t>
  </si>
  <si>
    <t>B64G000110, B64G000140, B64G000142, G05D000110, G06F000865, H04L001240, H04W000450</t>
  </si>
  <si>
    <t>A universal external port is proposed to add new functionality to or replace existing functionality of an already deployed spacecraft (e.g., a satellite in orbit). The universal external port is mounted on an external surface of the spacecraft and configured to connect to different types of external modules that have different functions, without removing components from the spacecraft other than one or more components of the universal external port. A communication interface onboard the spacecraft is configured to wirelessly receive a software patch from an entity remote from the spacecraft (e.g., from a ground terminal or other spacecraft) to program the spacecraft to change operation of the spacecraft to utilize the external module when the external module is connected to the universal external port.</t>
  </si>
  <si>
    <t>EP3248889B1</t>
  </si>
  <si>
    <t>CAPTURING PLATE, ON-ORBIT DEVICE AND METHOD FOR CAPTURING</t>
  </si>
  <si>
    <t>Provided are a means and a method capable of improving the performance of capturing of an on-orbit device 2 in space by a capturing device 100 including a bonding component 110 made up of adhesive. In one aspect of the present invention, a capturing plate 1 is attached to an on-orbit device, and the capturing plate is attached to a part of the on-orbit device where a capturing device bonds to the on-orbit device in space with an bonding component, including adhesive, of the capturing device.</t>
  </si>
  <si>
    <t>CN102294690B</t>
  </si>
  <si>
    <t>Big tolerance docking capture device for large mechanical arm and intersection docking</t>
  </si>
  <si>
    <t>B25J0009, B64G0001</t>
  </si>
  <si>
    <t>B25J000908, B64G000164</t>
  </si>
  <si>
    <t>The invention claims a big tolerance docking capture device for large mechanical arm and intersection docking. The big tolerance docking capture device refers to the big tolerance docking capture device for large mechanical arm and intersection docking. The invention solves the program that the current tapered rod type capture mechanism cannot capture the freely floated minertial non-power target and has small variant isomorphism surrounding type docking mechanism. The invention includes a capture mechanism and a docking mechanism; the docking mechanism is installed on the active satellite or wrist joint of space mechanical arm; the joint mechanism is installed on the captured satellite or captured load. The invention is used for capturing the freely floated minertial non-power target or docking variant isomorphism.</t>
  </si>
  <si>
    <t>CN103358325B</t>
  </si>
  <si>
    <t>based on the track tool changer of the scored pulley mechanism</t>
  </si>
  <si>
    <t>B25J0019, B64G0004</t>
  </si>
  <si>
    <t>B25J001900, B64G000400</t>
  </si>
  <si>
    <t>based on the track tool changer of the scored pulley mechanism, relating to the orbit service field of space robot. The invention has large quality, structure is complex and affects the reliability of the space operation to solve the problems that the existing track tool. The invention realizes the two interface forms by two sets of drive system. electric motor drive gear for mechanical transmission, the invention uses the first set of driving system, the gear drives the transmission shaft, and the bolt sleeve on the transmission shaft with the bolt head at the other end to achieve this function. For electrical transmission, before the electric connector to realize the butt, through drive drives the grooved tool end of the locking, the second set of drive system with a motor power input through scored pulley adjusting time sequence to realize the tool end locking and electric connector two action output. The invention has large difference capability. compact structure, the difference is big, the reliability is high, and meet the requirement of space robot end of self-replacing tool on the track.</t>
  </si>
  <si>
    <t>US11385887B2</t>
  </si>
  <si>
    <t>Multi-mission configurable spacecraft system</t>
  </si>
  <si>
    <t>G06, B64</t>
  </si>
  <si>
    <t>G06F0008, B64G0001, G06F0009</t>
  </si>
  <si>
    <t>G06F000865, B64G000166, G06F0009455</t>
  </si>
  <si>
    <t>A scalable, extensible, multi-tenancy multi-mission configurable spacecraft system is provided that allows applications to be deployed and managed across many spacecraft. One embodiment includes a plurality of satellites in orbit, where each satellite includes an antenna, a memory configured to store a non-virtualized operating system and one or more software applications, and a processor connected to the antenna and the memory. The processor is configured to run the non-virtualized operating system and to run the one or more software applications. The processors and the applications can be managed by ground terminals or other satellites.</t>
  </si>
  <si>
    <t>US20220097873A1</t>
  </si>
  <si>
    <t>SYSTEMS AND METHODS FOR SATELLITE MOVEMENT</t>
  </si>
  <si>
    <t>B64G000126, B64G000110, B64G000140</t>
  </si>
  <si>
    <t>A satellite includes a plurality of thrusters disposed about the satellite, each of the plurality of thrusters having a minimum thruster firing time, and a control circuit connected to the plurality of thrusters. The control circuit is configured to identify violations of the minimum thruster firing time in a non-compliant thruster firing pattern selected to achieve a specified movement, generate a plurality of compliant thruster firing patterns by replacing each of the violations of the non-compliant thruster firing pattern by zero and a minimum time in different combinations, select a compliant thruster firing pattern from the plurality of compliant thruster firing patterns to produce a satellite movement that is within a predetermined range of the specified movement, and cause the plurality of thrusters to fire according to the compliant thruster firing pattern.</t>
  </si>
  <si>
    <t>US20220227504A1</t>
  </si>
  <si>
    <t>METHOD AND SYSTEM FOR MULTI-OBJECT SPACE DEBRIS REMOVAL</t>
  </si>
  <si>
    <t>B64G000164, B64G000114, B64G000124, B64G000166</t>
  </si>
  <si>
    <t>A method for rendezvous with an orbiting object comprising: launching a tug and a servicer into a client orbit; separating the servicer from the tug; and docking the servicer with a client. A system for rendezvous with an orbiting object comprising: a first spacecraft comprising a tug capable of towing a second spacecraft, wherein the second spacecraft is a servicer configured to dock with a tumbling client orbiting object.</t>
  </si>
  <si>
    <t>RU2772500C2</t>
  </si>
  <si>
    <t>SERVING SATELLITE FOR ORBITAL SERVICES USING VARIABLE ENGINE CONTROL</t>
  </si>
  <si>
    <t>B64G000110, B64G000126, B64G000164</t>
  </si>
  <si>
    <t>CN104743140B</t>
  </si>
  <si>
    <t>A grip type inflation catching hand</t>
  </si>
  <si>
    <t>B64G000166, B25J001510</t>
  </si>
  <si>
    <t>A grip type inflation catching hand, belonging to the aerospace technology field and solves the problem that the space target problem of catching mechanism, comprising a mechanical arm control mechanism, the mechanical arm control mechanism is equipped with a plurality of mechanical arm, a mechanical arm arranged in the annular by the mechanical arm control mechanism controls the plurality of mechanical arms to do inner gripping action and opening action toward the outer side are respectively provided with an arc-shaped inflatable extension arm at the front end of each mechanical arm, each inflatable extension arm are bent to the inner side, each of the charged and extended outside of the arm are respectively provided with a longitudinal coil spring. an inflatable length and corresponding to the extension length of each coil spring expanding arms are the same, outer surface and the corresponding charging of each coil spring extending arm, before charging the inflatable extension arm with spring curling to the outside. The invention is used for catching large space size non-cooperative target.</t>
  </si>
  <si>
    <t>EP2828165B1</t>
  </si>
  <si>
    <t>SPACECRAFT CAPTURE MECHANISM</t>
  </si>
  <si>
    <t>B64G0001, B25J0011, B25J0015, B64D0001</t>
  </si>
  <si>
    <t>B64G000164, B25J001100, B25J001508, B64D000100</t>
  </si>
  <si>
    <t>The present invention provides a capture mechanism for capturing and locking onto the Marman flange located on the exterior surfaces of spacecraft/satellites. The capture mechanism achieves its goal of quickly capturing a target spacecraft by splitting the two basic actions involved into two separate mechanisms. One mechanism performs the quick grasp of the target while the other mechanism rigidises that grasp to ensure that the target is held as firmly as desired. To achieve a speedy grasp, the grasping action is powered by springs and an over-centre mechanism triggered either mechanically by a plunger or electronically by sensors and a solenoid. This forces two sets of jaws, one on either side of the object to be grasped, to close quickly over the target object. The jaws can be set up to grasp gently, firmly, or even not close completely on the target. The key is that they must close tightly enough so that the protrusions on the target cannot escape from the jaws due to any possible motions of the target. Once the jaws have sprung shut, a second mechanism draws the jaws (and their closing mechanism) back into the body of the tool pulling the captured target onto two rigidisation surfaces. The mechanism keeps pulling backwards until a pre- established preload is reached at which point the target is considered suitably rigidised to the capture mechanism.</t>
  </si>
  <si>
    <t>CN114734428A</t>
  </si>
  <si>
    <t>Hanging basket adsorption type six-degree-of-freedom parallel robot for heavy-load high precision butt joint task</t>
  </si>
  <si>
    <t>B25J0009, B25J0018, B64G0005</t>
  </si>
  <si>
    <t>B25J000900, B25J001800, B64G000500</t>
  </si>
  <si>
    <t>The invention claims a hanging basket adsorption six-degree-of-freedom parallel robot for heavy-load high precision docking task, mainly composed of a cylinder propulsion unit, a six-degree-of-freedom parallel robot unit and a hanging basket sucker adsorption unit, the hanging basket sucking disc absorbing unit is mainly used for bearing six-degree-of-freedom parallel robot, and the hanging basket is absorbed on the arrow body when the fuel filling device is about the arrow body contact the cylinder propulsion unit mainly comprises multiple groups of cylinders, for pushing the basket close to the rocket body; The six-degree-of-freedom parallel robot unit is composed of a static platform, a movable platform, six groups of hydraulic cylinders and a fuel filling device installed on the movable platform. The invention realizes high precision fuel automatic filling by hanging basket and the suction disc mode, the impact force generated when the fuel filling device and the arrow body oil port are butted can be absorbed by the gas and suction disc in the cylinder, so as to buffer and reduce the impact force.</t>
  </si>
  <si>
    <t>US20200124071A1</t>
  </si>
  <si>
    <t>Robotically Compatible Erectable Joint with Noncircular Cross Section</t>
  </si>
  <si>
    <t>F16B0007, B64G0001</t>
  </si>
  <si>
    <t>F16B000704, B64G000164</t>
  </si>
  <si>
    <t>Systems, methods, and devices of the various embodiments may provide a joint suitable for use with space systems, such as robotic space systems, (e.g., Extra Vehicular Activity (EVA) space systems, Intra Vehicular Activity (IVA) space systems, etc.), etc. Various embodiments provide a joint configured to enable structural connection of structural elements, such as trusses, antenna boom sections, beams, etc., including cantilevered elements. Various embodiments provide a joint configured to enable connection of truss structure sections. Various embodiments may provide a robotic erectable joint including an active joint half and a passive joint half configured to connect to the active joint half to thereby form the robotic erectable joint when so connected, wherein the robotic erectable joint has a noncircular cross section (e.g., polygon (e.g., square, triangle, hexagon, etc.) cross section, oval cross section, ellipse cross section, etc.).</t>
  </si>
  <si>
    <t>The present invention relates to a service satellite having a body, a controller and a docking unit consisting of a telescopic arm mounted on a 6-DOF parallel manipulator and two additional gripping arms. The telescopic arm deploys from the end effector plate of the 6-DOF manipulator and is equipped with a rapid closure pair of digits at its free extremity. The telescopic arm provides a large work space for capturing the launch adaptor ring of a client spacecraft even in the presence of client tumbling. The 6-DOF parallel manipulator is equipped with force sensors and can accommodate post capturing relative motion through active compliance control and controlled de-tumbling, avoiding the generation of high forces in the telescopic arm, following a control method proposed herein. After relative rate annihilation, the telescopic arm retracts and the client ring is secured on the end effector plate of the 6-DOF manipulator with the help of a pair of clamps. When the ring is secured and clamped on the end effector plate, the two additional gripping arms deploy and secure a rigid connection on the launcher ring on two, equally spaced locations on the ring. In that way the docking connection between the service satellite and the client finally comprises three equally spaced locations on the launcher ring, guaranteeing the stack rigidity needed for either station keeping, servicing operations or de-orbiting thruster burns.</t>
  </si>
  <si>
    <t>WO2021230986A1</t>
  </si>
  <si>
    <t>DAYSIDE-ONLY ROLL STEERING</t>
  </si>
  <si>
    <t>B64G000124, B64G000144, B64G000128, B64G000136</t>
  </si>
  <si>
    <t>A method of roll steering of a spacecraft to align an aspect of the spacecraft, such as the surface of solar arrays carried by the spacecraft, to the sun, is described. The roll steering occurs only when the sun is at an angle relative to the orbital plane of the spacecraft and when the spacecraft is not eclipsed by a body it is orbiting. A spacecraft may include a controller which causes an attitude control subsystem to steer the spacecraft about a roll axis to position the surface of the solar array such that an axis normal to the surface of the solar array is aligned with the direction to a sun when the sun is visible to the spacecraft, and maintain a fixed orientation of the spacecraft about the roll axis when the sun is not visible to the spacecraft.</t>
  </si>
  <si>
    <t>CA3037930C</t>
  </si>
  <si>
    <t>PROPELLANT TRANSFER SYSTEM AND METHOD FOR RESUPPLY OF FLUID PROPELLENT TO ON-ORBIT SPACECRAFT</t>
  </si>
  <si>
    <t>B64G0001, B64D0039, B64G0004</t>
  </si>
  <si>
    <t>B64G000100, B64D003900, B64G000400</t>
  </si>
  <si>
    <t xml:space="preserve">Herein is disclosed a propellant transfer system and method for refueling  on-orbit spacecraft. The system and method are configured to allow for  resupply  of spacecraft configured to be fueled by either a bipropellant (oxidizer and  fuel) or  a monopropellant (typically hydrazine). The system and method are particularly  suited for resupply of satellites not originally prepared for refueling as  well but the  system may also be used for as satellites specifically designed for refueling. </t>
  </si>
  <si>
    <t>US11247397B1</t>
  </si>
  <si>
    <t>System and method for maneuvering a work plane to enable a manufacturing process on multiple sides of the work plane</t>
  </si>
  <si>
    <t>B29, B33</t>
  </si>
  <si>
    <t>B29C0064, B33Y0030</t>
  </si>
  <si>
    <t>B29C0064245, B29C0064106, B29C006420, B29C0064241, B33Y003000</t>
  </si>
  <si>
    <t>An additive manufacturing device build platform is disclosed having a build area having an initial build surface, the initial build surface further having an outer area that is separable from the initial build area for use as a secondary build surface, the outer area having a rotation mechanism wherein the secondary build surface is locatable in a different plane away from the initial build surface by placement of the outer area with the rotation mechanism. Another system and method are also disclosed.</t>
  </si>
  <si>
    <t>IN201824007808A</t>
  </si>
  <si>
    <t>SERVICE SATELLITE FOR PROVIDING IN-ORBIT SERVICES USING VARIABLE THRUSTER CONTROL</t>
  </si>
  <si>
    <t>H04</t>
  </si>
  <si>
    <t>H04M0003</t>
  </si>
  <si>
    <t>H04M0003487</t>
  </si>
  <si>
    <t>A service satellite for providing station keeping services to a host satellite is disclosed. The service satellite may have a body, and a gripping mechanism attached to the body. The gripping mechanism may be adapted to attach to an interface ring extending from an external surface of the host satellite to form an interconnection between the host satellite and the service satellite through the externally extending interface ring. Attaching the gripping mechanism to the interface ring may form an interconnected unit having a combined center of mass. The service satellite may have at least two thrusters and at least one controller. The at least one controller may maintain the interconnected unit in a substantially stationary orbit by selectively orienting the two thrusters such that the thrust vectors from the two thrusters avoid passing through the combined center of mass, and are each offset from the combined center of mass.</t>
  </si>
  <si>
    <t>US20210300602A1</t>
  </si>
  <si>
    <t>MATERIAL TRANSFER INTERFACES FOR SPACE VEHICLES, AND ASSOCIATED SYSTEMS AND METHODS</t>
  </si>
  <si>
    <t>Material transfer interfaces for space vehicles, and associated systems and methods, are disclosed. A representative system includes a coupling mechanism including a support structure, a latch-arm base movably connected to the support structure, and a latch arm pivotably connected to the latch-arm base. Another representative system includes a service valve portion, a coupling portion configured to receive the service valve portion, and a coupling mechanism for coupling the service valve portion to the coupling portion. The coupling mechanism can include latch arms positioned to pivot between a position in which the latch arms are pivoted outwardly and a position in which the latch arms are pivoted inwardly to capture the service valve portion. The latch arm can be carried by a latch-arm base that translates relative to a support structure of the coupling portion. Material transfer interfaces can include self-aligning ports having faces that engage each other with cup-and-cone structures.</t>
  </si>
  <si>
    <t>JP2022065689A</t>
  </si>
  <si>
    <t>A space-navigation body and a capture system</t>
  </si>
  <si>
    <t>PROBLEM TO BE SOLVED: To provide a spacecraft enabled to realize capturing of an object without requiring highly accurate positioning, while having a constitution which is comparatively simple and capable of being downsized. 
SOLUTION: A spacecraft 1 which magnetically adsorbs a plate-like body 2 attached to an object T in outer space comprises: a main body 10; a movable part 11 reciprocally moving along an axial direction relative to the main body 10; and a magnetic force generation part 20 attached to a distal end of the movable part 11. The magnetic force generation part 20 includes: a magnet support member 23 attached to the distal end of the movable part 11 via a buffering elastic body 22; and a plurality of permanent magnets 24 laid on a surface of the magnet support member 23 and forming an adsorptive region C. The adsorptive region C protrudes from the main body 10 while maintaining a fixed posture intersecting with the axial direction, when the movable part 11 is moved so as to be separated from the main body 10 by a driving part 30, and positional changes and posture changes are enabled by the buffering elastic body 22 when external force acts. 
SELECTED DRAWING: Figure 1</t>
  </si>
  <si>
    <t>CN107263495A</t>
  </si>
  <si>
    <t>A space garbage cleaning intelligent robot</t>
  </si>
  <si>
    <t>B25J0011, B25J0009, B25J0019, B64G0004</t>
  </si>
  <si>
    <t>B25J001100, B25J000916, B25J001900, B64G000400</t>
  </si>
  <si>
    <t>The invention claims a space rubbish cleaning intelligent robot, comprising a cabin further comprises a connected with the cabin video and laser measuring system for capturing space garbage information; connected with the video and laser measuring system of automatic analysis processing system for calculating the size, volume and motion speed of space garbage value, and automatically selecting the processing method with the cabin connecting the grasping device for grasping the large and small space waste, connected with the cabin of the adsorbing device; connected with the cabin air monitor; connection with the cabin of the laser gun. the garbage cleaning intelligent robot has a set of space garbage intelligent cleaning system completely, for space waste of different types capable of measuring identification, and using the corresponding device and process for processing, it can effectively clean space waste of various sizes, improve space environment.</t>
  </si>
  <si>
    <t xml:space="preserve">A method and computer system for facilitating return of lost products,  optionally obtaining warranty registration of products, and expediting  warranty service on defective products comprising providing a unique  identifier on or within each product; comprising marking each product with  return instructions and a reward offer to any person who finds said product  after it has been lost; and offering to return each product to a registered  owner in the event said product is lost and returned by said person who finds  it if said owner provides data comprising owner identification and date said  product was purchased at retail; optionally providing said data to a  manufacturer or other warrantor in order to register said warranty. The reward  offer preferably instructs the finder to return the object to a courier  service which can automatically obtain the owner's identity and location, can  ship the object to the owner, and automatically charge the owner's credit card  for the reward and the shipping service. </t>
  </si>
  <si>
    <t>FR3009284B1</t>
  </si>
  <si>
    <t>METHOD AND DEVICE FOR LINKING AND SEPARATING TWO ELEMENTS WITH MIXED LINKING AND SEPARATING MEANS</t>
  </si>
  <si>
    <t>B64, B23, C09, F42</t>
  </si>
  <si>
    <t>B64G0001, B23K0001, C09J0005, F42B0015</t>
  </si>
  <si>
    <t>B64G000164, B23K000100, C09J000500, F42B001536</t>
  </si>
  <si>
    <t>FR</t>
  </si>
  <si>
    <t>US20220194636A1</t>
  </si>
  <si>
    <t>PASSIVELY DAMPED END FITTINGS AND BRACKETS</t>
  </si>
  <si>
    <t>A passively damped mechanical system is disclosed, for example for use in aerospace applications where vibration can adversely affect navigational and operational instruments. In one example, the passively damped mechanical system includes an end fitting of a strut used to connect a structural element to a payload. The end fitting may include outer and inner cylindrical hubs, with a space between the outer and inner cylindrical hub at least partially filled with a viscoelastic material. In a further example, the passively damped mechanical system includes legs used to connect a structural element to a bracket configured to support a payload. Each leg may include a hollow interior having a lattice structure to add strength and a viscoelastic material to provide passive damping.</t>
  </si>
  <si>
    <t>WO2022090774A1</t>
  </si>
  <si>
    <t>CAPTURE SYSTEM ADAPTED TO CAPTURE SPACE OBJECTS, IN PARTICULAR FOR RECOVERY OR DEORBITING PURPOSES</t>
  </si>
  <si>
    <t>There is described a capture system (100) adapted to capture a target space object (SO), comprising a plurality of articulated arms (100A-D) configured to be deployable from a stowed configuration to a deployed configuration to perform capture of the target space object (SO). Each articulated arm (100A-D) includes a plurality of articulated arm segments (101, 102, 103) including a first articulated arm segment (101) coupled at a proximal end (101a) to a spacecraft (1000) or to a platform deployable from said spacecraft (1000) via a first pivoting joint (101 J) and at least a second articulated arm segment (102) coupled at a proximal end (102a) to a distal end (101b) of the first articulated arm segment (101) via a second pivoting joint (102J). According to one aspect of the invention, the plurality of articulated arm segments (101, 102, 103) are nestable one within the other, in the stowed configuration, such that the first and second articulated arm segments (101, 102) are intertwined.</t>
  </si>
  <si>
    <t>CN115027706A</t>
  </si>
  <si>
    <t>Multi-arm spacecraft aiming at space non-cooperative target and capturing method</t>
  </si>
  <si>
    <t>B64G000400, B64G000166</t>
  </si>
  <si>
    <t>The invention claims a multi-arm spacecraft aiming at space non-cooperative target and capturing method, belonging to the field of rail service spacecraft. The invention solves the problem that the capturing mechanism cannot finish the capturing task of the target of the grabbing feature that cannot be used. It comprises a spacecraft base and four mechanical arms, the first mechanical arm and the second mechanical arm are symmetrically arranged on two symmetrical sides of the spacecraft base, the third mechanical arm and the fourth mechanical arm are symmetrically arranged on the other two symmetrical sides of the spacecraft base, the upper surface of the spacecraft base is provided with an elastic buffer pad; the first mechanical arm and the second mechanical arm is a seven-degree-of-freedom flexible arm, the third mechanical arm and the fourth mechanical arm are seven-degree-of-freedom rigid arm, the flexible arm and the rigid arm comprise seven arm rods, the seven arm rods of the flexible mechanical arm are connected by a flexible joint, the arm rod for capturing the target of the flexible arm and the rigid arm is an elastic buffer rod. The invention is suitable for space on-track service spacecraft.</t>
  </si>
  <si>
    <t>CN115092426A</t>
  </si>
  <si>
    <t>A capture cleaning system and capture cleaning method for non-cooperative rolling target</t>
  </si>
  <si>
    <t>B64G000400</t>
  </si>
  <si>
    <t>CN114162353A</t>
  </si>
  <si>
    <t>A tool spacecraft system facing to rail control</t>
  </si>
  <si>
    <t>The invention claims a tool spacecraft system facing to rail control, the spacecraft base of the system is equipped with butt mechanism joint, spacecraft base is equipped with a plurality of rigid mechanical arm and a plurality of flexible mechanical arm, the end of a plurality of flexible mechanical arm and a plurality of rigid mechanical arm is equipped with a terminal actuator. solves the space robot only rigid mechanical arm has no flexible mechanical arm, cannot adapt to narrow space and complex structure operation, the number of mechanical arm is less, only one or two mechanical arm, executable task is single, function is limited, and the end operation carried by the traditional space mechanism single, it cannot give attention to the technical problem of multiple tasks. The tool spacecraft system of the invention has 4 7 degrees of freedom rigid mechanical arm and 2 flexible arms with 12 degrees of freedom, there are 6 mechanical arms, which greatly improves the diversity of the operation task of the spacecraft system, expands the function of the spacecraft system, and increases the reliability of the execution task.</t>
  </si>
  <si>
    <t>CN114394264A</t>
  </si>
  <si>
    <t>A space rubbish cleaning system and method</t>
  </si>
  <si>
    <t>The invention claims a space rubbish cleaning system and method, belonging to the technical field of space rubbish The purpose of the invention is to solve the problem of low efficiency and high cost of traditional outer space rubbish the space rubbish cleaning system comprises a flight control system and a power supply system mechanically connected with the flight control system, fire control radar, mechanism and self-destruction projectile body; the power supply system and the flight control system, the flight control system and the emitting mechanism, the fire control radar and the emitting mechanism are electrically connected and signal connected, the power supply system is a flight control system, the fire control radar and emitting mechanism power supply, the flight control system processing power supply system, the signal interaction between the fire control radar and the emitting mechanism, and realizing the flight attitude adjustment through the power supply system current on-off; the fire control radar orientation and the emitting mechanism to operate. The invention uses kinetic energy ammunition high-speed impact way to fast track down the space debris; it has simple mechanism, fast reaction and high precision.</t>
  </si>
  <si>
    <t>CN105416613A</t>
  </si>
  <si>
    <t>A shape memory polymer based on dielectric elastomer and can be flexible to capture structure and capturing space debris method</t>
  </si>
  <si>
    <t>B64G000122, B25J001512</t>
  </si>
  <si>
    <t>HARBIN INSTITUTE TECHNOLOGY</t>
  </si>
  <si>
    <t>can be flexible catching structure of the invention is based on a dielectric elastomer and a shape memory polymer and method for capturing space debris. can be flexible catching structure of the invention solves the problem that the traditional aerospace machine, the electric motor drive has complex structure and big quality problem that claims based on dielectric elastomer and shape memory polymer and method for capturing space debris. based on dielectric elastomer and a shape memory polymer of repeating flexible catching structure unfolds mainly beam and dielectric elastomer composed of shape memory polymer composite thin sheet of unfolding structure, namely the three-wing, wherein the shape memory polymer composite material thin sheet structure for driving and controlling the capture structure to the appointed position by the shape memory polymer and a dielectric elastomer structure for capturing space debris. The invention has simple structure, high reliability, and can be applied in repeated flexible structure.</t>
  </si>
  <si>
    <t>JP2018076053A</t>
  </si>
  <si>
    <t>The satellite for a space debris removal</t>
  </si>
  <si>
    <t>B64G000156, B64G000164</t>
  </si>
  <si>
    <t>B64G0004</t>
  </si>
  <si>
    <t>ASTRIUM</t>
  </si>
  <si>
    <t>ASTROSCALE</t>
  </si>
  <si>
    <t>CENNAVI TECHNOLOGIES</t>
  </si>
  <si>
    <t>D-ORBIT</t>
  </si>
  <si>
    <t>Dead/Alive INPADOC Family Status</t>
  </si>
  <si>
    <t>INPADOC Family Members Dead/Alive</t>
  </si>
  <si>
    <t>No associated INPADOC family</t>
  </si>
  <si>
    <t>CN113001558B Alive|CN113001558A Alive</t>
  </si>
  <si>
    <t>CN110416775B Alive|CN110416775A Alive</t>
  </si>
  <si>
    <t>CN104908045B Alive|CN104908045A Alive</t>
  </si>
  <si>
    <t>CN115027706A Alive</t>
  </si>
  <si>
    <t>CN115092426A Alive</t>
  </si>
  <si>
    <t>CN104743140B Alive|CN104743140A Alive</t>
  </si>
  <si>
    <t>CN104691782B Alive|CN104691782A Alive</t>
  </si>
  <si>
    <t>JP06245549B2 Alive|JP2014228025A Alive</t>
  </si>
  <si>
    <t>CN114734428A Alive</t>
  </si>
  <si>
    <t>DE10342953B4 Dead|DE10342953A1 Dead|EP1516815A1 Dead|US20050103940A1 Dead|US7207525B2 Dead</t>
  </si>
  <si>
    <t>FR3009284B1 Alive|EP3027512A1 Alive|EP3027512B1 Indeterminate|FR3009284A1 Alive|JP06548643B2 Alive|JP2016528466A Alive|US10184766B2 Alive|US20160169647A1 Alive|WO2015014941A1 Dead</t>
  </si>
  <si>
    <t>EP4034465A1 Alive|US20210086923A1 Indeterminate|WO2021059134A1 Alive</t>
  </si>
  <si>
    <t>JP2016172555A Alive|JP06472772B2 Alive</t>
  </si>
  <si>
    <t>JP2022065689A Indeterminate|WO2022080208A1 Alive</t>
  </si>
  <si>
    <t>EP3248889B1 Indeterminate|EP3248889A1 Alive|JP06722514B2 Alive|JP2017210214A Alive|US10882643B2 Alive|US20170341783A1 Alive|WO2017204320A1 Dead</t>
  </si>
  <si>
    <t>EP3730412B1 Indeterminate|EP3363744A1 Alive|EP3363744B1 Indeterminate|EP3584178A1 Dead|EP3584178A4 Dead|EP3730412A1 Alive|EP3901044A1 Alive|JP06723950B2 Alive|JP06913217B2 Alive|JP2018150883A1 Alive|JP2020040415A Alive|JP2020189632A Alive|US20180229865A1 Dead|US20190367192A1 Alive|WO2018150883A1 Dead</t>
  </si>
  <si>
    <t>EP3121122B1 Indeterminate|EP3121122A1 Alive|EP3121122A4 Alive|JP06472600B2 Alive|JP2015174647A Alive|RU2016140860A Alive|RU2678392C2 Alive|US10464696B2 Alive|US20170081051A1 Alive|WO2015141722A1 Dead</t>
  </si>
  <si>
    <t>US20200361641A1 Alive</t>
  </si>
  <si>
    <t>US20090152402A1 Dead|AT462647T Dead|DE602005020267D1 Alive|EP1740457A1 Alive|EP1740457B1 Indeterminate|FR2869292A1 Dead|FR2869292B1 Dead|IL178763A Alive|IL178763D0 Alive|WO2005110848A1 Dead</t>
  </si>
  <si>
    <t>WO2022090774A1 Alive</t>
  </si>
  <si>
    <t>US9758260B2 Alive|EP2882649A1 Alive|EP2882649A4 Alive|EP2882649B1 Indeterminate|US20150217876A1 Alive|WO2014024199A1 Dead</t>
  </si>
  <si>
    <t>US8979034B2 Alive|US20120076629A1 Alive|US20130140403A1 Alive|US8967548B2 Alive</t>
  </si>
  <si>
    <t>CN103386688B Alive|CN103386688A Alive</t>
  </si>
  <si>
    <t>CN103358325B Alive|CN103358325A Alive</t>
  </si>
  <si>
    <t>CN102294690B Dead|CN102294690A Dead</t>
  </si>
  <si>
    <t>CN102390548B Alive|CN102390548A Alive</t>
  </si>
  <si>
    <t>CN105416613A Dead</t>
  </si>
  <si>
    <t>CN114394264A Alive</t>
  </si>
  <si>
    <t>CN114162353A Alive</t>
  </si>
  <si>
    <t>US20210309397A1 Indeterminate</t>
  </si>
  <si>
    <t>JP2018076053A Alive|EP3321190A1 Alive|EP3321190B1 Indeterminate|JP06473794B2 Alive|KR1872612B1 Alive|KR2018052274A Alive|US10717549B2 Alive|US20180127115A1 Alive</t>
  </si>
  <si>
    <t>EP3993969A1 Alive|CA3106753A1 Alive|CA3106753C Alive|CA3123270A1 Indeterminate|JP2022542221A Indeterminate|US20220297859A1 Alive|WO2021000047A1 Alive</t>
  </si>
  <si>
    <t>EP2766152B1 Indeterminate|CA2850850A1 Alive|CA2850850C Alive|EP2766152A2 Alive|EP2766152A4 Alive|EP3854536A1 Alive|JP05951026B2 Alive|JP2014528366A Alive|US10005180B2 Alive|US20130103193A1 Alive|US20170274526A1 Alive|US20170282361A1 Alive|US9676096B2 Alive|US9950424B2 Alive|WO2013053047A2 Dead|WO2013053047A3 Dead</t>
  </si>
  <si>
    <t>EP2828165B1 Indeterminate|CA2867476A1 Alive|CA2867476C Alive|CA2917649A1 Alive|CA2917649C Alive|EP2828165A1 Alive|EP2828165A4 Alive|EP3693281A1 Alive|EP3693281B1 Indeterminate|JP06322184B2 Alive|JP2015516325A Alive|US20130249229A1 Alive|US20160332308A1 Alive|US9399295B2 Alive|US9764478B2 Alive|WO2013138936A1 Dead</t>
  </si>
  <si>
    <t>CA2994277C Alive|CA2994277A1 Alive|CN107921564A Alive|CN107921564B Alive|EP3331659A2 Dead|EP3331659A4 Dead|JP06954892B2 Alive|JP2018526535A Alive|NZ739456A Alive|RU2018107530A3 Alive|RU2018107530A Alive|RU2732637C2 Alive|US10899477B2 Alive|US20170036783A1 Alive|WO2017069832A2 Dead|WO2017069832A3 Dead</t>
  </si>
  <si>
    <t>US11247397B1 Alive</t>
  </si>
  <si>
    <t>WO2021230986A1 Alive|US20210354857A1 Alive</t>
  </si>
  <si>
    <t>US20220194636A1 Alive|WO2022133029A1 Alive</t>
  </si>
  <si>
    <t>US20220127023A1 Alive</t>
  </si>
  <si>
    <t>US20220081131A1 Alive</t>
  </si>
  <si>
    <t>US11385887B2 Alive|US20210303290A1 Alive</t>
  </si>
  <si>
    <t>US20220097873A1 Alive</t>
  </si>
  <si>
    <t>CA3037930C Alive|CA2854375A1 Alive|CA2854375C Alive|CA3037930A1 Alive|EP2791009A1 Alive|EP2791009A4 Alive|EP2791009B1 Indeterminate|JP06038168B2 Alive|JP06339157B2 Alive|JP2014533216A Alive|JP2017047900A Alive|US20130119204A1 Alive|US20150069188A1 Alive|US8899527B2 Alive|US9260206B2 Alive|WO2013071438A1 Dead</t>
  </si>
  <si>
    <t>US20200124071A1 Alive</t>
  </si>
  <si>
    <t>US11358739B2 Alive|CA3075396A1 Indeterminate|EP3681804A1 Alive|EP3681804A4 Alive|US11034235B2 Alive|US11273932B2 Alive|US20190077523A1 Alive|US20190077524A1 Alive|US20190168606A1 Alive|US20210276414A1 Indeterminate|WO2019051423A1 Dead|WO2019051432A1 Dead</t>
  </si>
  <si>
    <t>US20210300602A1 Indeterminate|WO2021195274A1 Alive</t>
  </si>
  <si>
    <t>EP3934983A1 Alive|CA3132561A1 Indeterminate|EP3705409A1 Alive|JP2022540969A Indeterminate|US20220170498A1 Alive|WO2020182682A1 Indeterminate</t>
  </si>
  <si>
    <t>CN113386985A Alive|CN113386985B Alive</t>
  </si>
  <si>
    <t>CN107263495A Alive</t>
  </si>
  <si>
    <t>CN107199558A Alive|CN107199558B Alive</t>
  </si>
  <si>
    <t>US20210094709A1 Alive</t>
  </si>
  <si>
    <t>CN109110164A Alive</t>
  </si>
  <si>
    <r>
      <t>RU2750349C2 Alive|CN107108047A Dead|EP3186151A1 Alive|EP3186151A4 Alive|EP3186151B1 Indeterminate|JP06670837B2 Alive|JP2017528374A Alive|RU2017109821A3 Alive|RU2017109821A Alive|US10611504B2 Alive|</t>
    </r>
    <r>
      <rPr>
        <sz val="11"/>
        <color rgb="FFFFFF00"/>
        <rFont val="Calibri"/>
        <family val="2"/>
        <scheme val="minor"/>
      </rPr>
      <t>US20180148197A1</t>
    </r>
    <r>
      <rPr>
        <sz val="11"/>
        <color theme="1"/>
        <rFont val="Calibri"/>
        <family val="2"/>
        <scheme val="minor"/>
      </rPr>
      <t xml:space="preserve"> Alive|WO2016030890A1 Dead</t>
    </r>
  </si>
  <si>
    <r>
      <t>JP07110469B2 Alive|CN108528759A Dead|EP3372511A1 Alive|JP06998799B2 Alive|JP07100780B2 Alive|JP2018172110A Alive|JP2022027800A Alive|JP2022097603A Alive|RU2018107558A3 Alive|RU2018107558A Alive|RU2021136526A3 Alive|RU2021136526A Alive|RU2765039C2 Alive|US10625882B2 Alive|</t>
    </r>
    <r>
      <rPr>
        <sz val="11"/>
        <color rgb="FF00CCFF"/>
        <rFont val="Calibri"/>
        <family val="2"/>
        <scheme val="minor"/>
      </rPr>
      <t>US11117683B2</t>
    </r>
    <r>
      <rPr>
        <sz val="11"/>
        <color theme="1"/>
        <rFont val="Calibri"/>
        <family val="2"/>
        <scheme val="minor"/>
      </rPr>
      <t xml:space="preserve"> Alive|</t>
    </r>
    <r>
      <rPr>
        <sz val="11"/>
        <color rgb="FFFF9900"/>
        <rFont val="Calibri"/>
        <family val="2"/>
        <scheme val="minor"/>
      </rPr>
      <t>US11286061B2</t>
    </r>
    <r>
      <rPr>
        <sz val="11"/>
        <color theme="1"/>
        <rFont val="Calibri"/>
        <family val="2"/>
        <scheme val="minor"/>
      </rPr>
      <t xml:space="preserve"> Alive|</t>
    </r>
    <r>
      <rPr>
        <sz val="11"/>
        <color rgb="FFCC99FF"/>
        <rFont val="Calibri"/>
        <family val="2"/>
        <scheme val="minor"/>
      </rPr>
      <t>US20180251240A1</t>
    </r>
    <r>
      <rPr>
        <sz val="11"/>
        <color theme="1"/>
        <rFont val="Calibri"/>
        <family val="2"/>
        <scheme val="minor"/>
      </rPr>
      <t xml:space="preserve"> Alive|</t>
    </r>
    <r>
      <rPr>
        <sz val="11"/>
        <color rgb="FFFFFF99"/>
        <rFont val="Calibri"/>
        <family val="2"/>
        <scheme val="minor"/>
      </rPr>
      <t>US20200223562A1</t>
    </r>
    <r>
      <rPr>
        <sz val="11"/>
        <color theme="1"/>
        <rFont val="Calibri"/>
        <family val="2"/>
        <scheme val="minor"/>
      </rPr>
      <t xml:space="preserve"> Alive|</t>
    </r>
    <r>
      <rPr>
        <sz val="11"/>
        <color rgb="FFFFCC00"/>
        <rFont val="Calibri"/>
        <family val="2"/>
        <scheme val="minor"/>
      </rPr>
      <t>US20210078732A1</t>
    </r>
    <r>
      <rPr>
        <sz val="11"/>
        <color theme="1"/>
        <rFont val="Calibri"/>
        <family val="2"/>
        <scheme val="minor"/>
      </rPr>
      <t xml:space="preserve"> Alive</t>
    </r>
  </si>
  <si>
    <r>
      <t>US9873528B2 Alive|EP3056437A1 Dead|EP3056437A4 Dead|JP06358756B2 Alive|JP2015053063A1 Alive|RU2016117865A Alive|RU2636445C2 Alive|</t>
    </r>
    <r>
      <rPr>
        <sz val="11"/>
        <color rgb="FF99CC00"/>
        <rFont val="Calibri"/>
        <family val="2"/>
        <scheme val="minor"/>
      </rPr>
      <t>US20160244190A1</t>
    </r>
    <r>
      <rPr>
        <sz val="11"/>
        <color theme="1"/>
        <rFont val="Calibri"/>
        <family val="2"/>
        <scheme val="minor"/>
      </rPr>
      <t xml:space="preserve"> Alive|WO2015053063A1 Dead</t>
    </r>
  </si>
  <si>
    <r>
      <rPr>
        <sz val="11"/>
        <color rgb="FF00FFFF"/>
        <rFont val="Calibri"/>
        <family val="2"/>
        <scheme val="minor"/>
      </rPr>
      <t>US20220227504A1</t>
    </r>
    <r>
      <rPr>
        <sz val="11"/>
        <color theme="1"/>
        <rFont val="Calibri"/>
        <family val="2"/>
        <scheme val="minor"/>
      </rPr>
      <t xml:space="preserve"> Alive|WO2022153619A1 Alive</t>
    </r>
  </si>
  <si>
    <r>
      <rPr>
        <sz val="11"/>
        <color rgb="FFFF99CC"/>
        <rFont val="Calibri"/>
        <family val="2"/>
        <scheme val="minor"/>
      </rPr>
      <t>WO2022153639A1</t>
    </r>
    <r>
      <rPr>
        <sz val="11"/>
        <color theme="1"/>
        <rFont val="Calibri"/>
        <family val="2"/>
        <scheme val="minor"/>
      </rPr>
      <t xml:space="preserve"> Alive</t>
    </r>
  </si>
  <si>
    <r>
      <rPr>
        <sz val="11"/>
        <color rgb="FFC0C0C0"/>
        <rFont val="Calibri"/>
        <family val="2"/>
        <scheme val="minor"/>
      </rPr>
      <t>WO2016063923A1</t>
    </r>
    <r>
      <rPr>
        <sz val="11"/>
        <color theme="1"/>
        <rFont val="Calibri"/>
        <family val="2"/>
        <scheme val="minor"/>
      </rPr>
      <t xml:space="preserve"> Dead|JP2016063923A1 Alive</t>
    </r>
  </si>
  <si>
    <t>EFFECTIVE SPACE SOLUTIONS</t>
  </si>
  <si>
    <t>KAWASAKY HEAVY INDUSTRIES</t>
  </si>
  <si>
    <t>ZHEJIANG UNIVERSITY</t>
  </si>
  <si>
    <t>TIANJIN UNIVERSITY</t>
  </si>
  <si>
    <t>CNES</t>
  </si>
  <si>
    <t>CLEARSPACE</t>
  </si>
  <si>
    <t>MACDONALD DETTWILER</t>
  </si>
  <si>
    <t>MAXAR SPACE</t>
  </si>
  <si>
    <t>NASA</t>
  </si>
  <si>
    <t>EP2723553B1 Indeterminate|CA2832229A1 Alive|CA2832229C Alive|CN103619567A Dead|EP2723553A1 Alive|ES2784153T3 Alive|JP06095655B2 Alive|JP2014522747A Alive|KR1958032B1 Alive|KR2014033351A Alive|PT2723553T Alive|US20120330453A1 Dead|US9969131B2 Dead|WO2012177340A1 Alive|WO2012177340A9 Alive</t>
  </si>
  <si>
    <t>US20200313577A1 Alive</t>
  </si>
  <si>
    <t>CN106163745A Dead|US20160318190A1 Dead|WO2015095826A1 Dead</t>
  </si>
  <si>
    <t>WO2018071722A1 Dead|WO2018071722A8 Dead</t>
  </si>
  <si>
    <t>US11338449B2 Alive|CN108778638A Alive|CN108781044A Dead|CN108781045A Dead|EP3402636A1 Alive|EP3402636A4 Alive|EP3403324A1 Alive|EP3403324A4 Alive|EP3403325A1 Alive|EP3403325A4 Alive|EP3403325B1 Indeterminate|MX2018008578A Alive|MX2018008580A Alive|MX2018008586A Indeterminate|US10987815B2 Alive|US11203123B2 Alive|US20180319019A1 Alive|US20180319020A1 Alive|US20180326596A1 Alive|WO2017123816A1 Dead|WO2017123817A1 Dead|WO2017123818A1 Dead</t>
  </si>
  <si>
    <t>WO2015142754A1 Dead|EP3119563A1 Alive|EP3119563A4 Alive|JP2017511262A Alive|US20170087728A1 Alive|US20180250832A1 Dead|US9987755B2 Alive|WO2015142911A1 Dead</t>
  </si>
  <si>
    <t>US10792807B2 Alive|AU2015305311A1 Alive|AU2015305311B2 Alive|AU2016247712A1 Dead|CA2958921A1 Alive|CA2973480A1 Alive|CN107000200A Dead|CN107249833A Dead|EP3183099A1 Alive|EP3183099A4 Alive|EP3183461A1 Alive|EP3183461A4 Alive|EP3183461B1 Indeterminate|EP3245028A2 Alive|EP3245028A4 Alive|EP3245028B1 Indeterminate|ES2911719T3 Alive|HK1245192A1 Alive|JP06524214B2 Alive|JP06717834B2 Alive|JP06807830B2 Alive|JP2017526543A Alive|JP2017528661A Alive|JP2018502647A Alive|US10576643B2 Alive|US20160052131A1 Alive|US20170239821A1 Alive|US20180297214A1 Dead|US20190030710A1 Alive|US9993921B2 Alive|WO2016029130A1 Alive|WO2016029143A1 Dead|WO2016167851A2 Dead|WO2016167851A3 Dead</t>
  </si>
  <si>
    <t>EP3183461B1 Indeterminate|AU2015305311A1 Alive|AU2015305311B2 Alive|AU2016247712A1 Dead|CA2958921A1 Alive|CA2973480A1 Alive|CN107000200A Dead|CN107249833A Dead|EP3183099A1 Alive|EP3183099A4 Alive|EP3183461A1 Alive|EP3183461A4 Alive|EP3245028A2 Alive|EP3245028A4 Alive|EP3245028B1 Indeterminate|ES2911719T3 Alive|HK1245192A1 Alive|JP06524214B2 Alive|JP06717834B2 Alive|JP06807830B2 Alive|JP2017526543A Alive|JP2017528661A Alive|JP2018502647A Alive|US10576643B2 Alive|US10792807B2 Alive|US20160052131A1 Alive|US20170239821A1 Alive|US20180297214A1 Dead|US20190030710A1 Alive|US9993921B2 Alive|WO2016029130A1 Alive|WO2016029143A1 Dead|WO2016167851A2 Dead|WO2016167851A3 Dead</t>
  </si>
  <si>
    <t>US10613626B2 Alive|US20190384390A1 Alive|WO2019241017A1 Indeterminate</t>
  </si>
  <si>
    <t>US10452146B2 Alive|CN107203262A Dead|EP3220236A1 Alive|EP3220236B1 Indeterminate|JP2017168104A Dead|KR2017108882A Indeterminate|US10042424B2 Dead|US20170269686A1 Dead|US20180348874A1 Alive</t>
  </si>
  <si>
    <t>KR2316229B1 Alive|KR2021102623A Alive</t>
  </si>
  <si>
    <t>KR2020086401A Alive</t>
  </si>
  <si>
    <t>US10780589B2 Alive|KR2020009872A Indeterminate|KR2129960B1 Indeterminate|US20200023527A1 Alive</t>
  </si>
  <si>
    <t>US10875191B2 Alive|CN110023045A Alive|KR2017984B1 Alive|KR2019052589A Alive|US20190134826A1 Alive|WO2019093592A1 Dead</t>
  </si>
  <si>
    <t>US10800044B2 Alive|EP3450356A1 Alive|US20190061172A1 Alive</t>
  </si>
  <si>
    <t>US11065771B2 Alive|US20190047157A1 Alive|WO2017145103A1 Dead</t>
  </si>
  <si>
    <t>US8235329B1 Alive</t>
  </si>
  <si>
    <t>EP4041835A1 Alive|CA3150722A1 Indeterminate|US20220266315A1 Alive|WO2021048000A1 Alive</t>
  </si>
  <si>
    <t>PL240042B1 Alive|PL432808A1 Alive</t>
  </si>
  <si>
    <t>US9308650B2 Alive|CN204800652U Alive|DE102012215513A1 Dead|EP2890530A2 Alive|EP2890530B1 Indeterminate|JP03199452U Alive|KR2003104B1 Alive|KR2015051223A Alive|US20150298320A1 Alive|WO2014033021A2 Dead|WO2014033021A3 Dead</t>
  </si>
  <si>
    <t>AU2020419320A1 Indeterminate|AU2020309528A1 Indeterminate|CA3146355A1 Indeterminate|CA3163370A1 Indeterminate|CN114616420A Alive|EP3994872A1 Alive|JP2022540612A Indeterminate|KR2022084007A Indeterminate|US11283982B2 Alive|US20210006181A1 Alive|US20210006706A1 Alive|US20210203245A1 Alive|US20220174205A1 Alive|WO2021007223A1 Alive|WO2021007226A1 Alive|WO2021138566A1 Alive</t>
  </si>
  <si>
    <t>US10850401B2 Alive|CN107708939A Dead|EP3274136A1 Alive|EP3274136A4 Alive|EP3274136B1 Indeterminate|JP06767381B2 Alive|JP2018512304A Alive|US10173328B2 Alive|US20160279803A1 Alive|US20190099897A1 Alive|WO2016154355A1 Dead</t>
  </si>
  <si>
    <t>US20210354317A1 Alive|AU2015317514A1 Dead|AU2015350006A1 Dead|AU2015350006B2 Dead|CA2960858A1 Alive|CA2968307A1 Alive|CN107107344A Dead|CN107110130A Dead|CN107110130B Dead|EP3194124A1 Alive|EP3194124A4 Alive|EP3194124B1 Indeterminate|EP3221583A1 Alive|EP3221583A4 Alive|EP3838512A1 Alive|ES2857728T3 Alive|JP06483251B2 Alive|JP06775502B2 Alive|JP07094042B2 Alive|JP2017530018A Alive|JP2017534475A Alive|JP2018199216A Dead|JP2021041534A Alive|JP2022031481A Alive|US10118301B2 Alive|US10189168B2 Alive|US11077565B2 Alive|US11110616B2 Alive|US20160075036A1 Alive|US20160136820A1 Alive|US20180326597A1 Alive|US20190168399A1 Alive|US20220088801A1 Alive|WO2016044654A1 Alive|WO2016081605A1 Dead</t>
  </si>
  <si>
    <t>US20060192465A1 Alive|CN101095277A Dead|EP1737564A2 Alive|EP1737564A4 Alive|EP1737564B1 Indeterminate|JP05020064B2 Alive|JP05627636B2 Alive|JP2007534520A Alive|JP2012187928A Alive|US20080075930A1 Alive|US20100007240A1 Alive|US20120181896A1 Alive|US20130328440A1 Dead|US7598651B2 Alive|US7598652B2 Alive|US8164232B2 Alive|US8436508B2 Alive|WO2005089176A2 Dead|WO2005089176A3 Dead</t>
  </si>
  <si>
    <t>US8665578B2 Alive|EP2033216A2 Alive|EP2033216A4 Alive|EP2033216B1 Indeterminate|EP2041784A2 Alive|EP2041784A4 Alive|EP2041784B1 Indeterminate|JP05038405B2 Alive|JP05329398B2 Alive|JP05832386B2 Alive|JP05940028B2 Dead|JP2009539684A Alive|JP2009540785A Alive|JP2012231668A Alive|JP2013237149A Dead|US20080089002A1 Alive|US20080211341A1 Alive|US20100027187A1 Alive|US20100059298A1 Alive|US20100271746A1 Alive|US20110110010A1 Alive|US20120120544A1 Alive|US7551419B2 Alive|US7554787B2 Alive|US7773363B2 Alive|US7872850B2 Alive|US8111500B2 Alive|US8125758B2 Alive|WO2007143662A2 Dead|WO2007143662A3 Dead|WO2008070201A2 Dead|WO2008070201A3 Dead</t>
  </si>
  <si>
    <t>US8982531B2 Alive|CN205021603U Alive|EP2911833A1 Alive|EP2911833B1 Indeterminate|US20140036404A1 Alive|US20140133062A1 Alive|US9130484B2 Alive|WO2014059325A1 Dead</t>
  </si>
  <si>
    <t>EP2908988B1 Indeterminate|CN205129876U Alive|EP2908988A1 Alive|EP2908988B8 Indeterminate|US20140104744A1 Alive|US9130485B2 Alive|WO2014059304A1 Dead</t>
  </si>
  <si>
    <t>EP2844592A2 Dead|CN203889500U Alive|CN203911809U Alive|EP2533951A1 Dead|EP2845307A2 Alive|EP2845307B1 Indeterminate|JP06423200B2 Alive|JP2013519532A Dead|JP2014237219A Alive|US20110193362A1 Alive|US20130058001A1 Alive|US20130242455A1 Alive|US20130294875A1 Alive|US8325458B2 Alive|US8564926B2 Alive|US8861171B2 Alive|US9093926B2 Alive|WO2011100028A1 Dead|WO2013166324A2 Dead|WO2013166324A3 Dead|WO2013166329A2 Dead|WO2013166329A3 Dead</t>
  </si>
  <si>
    <t>US9401668B2 Alive|EP2548299A2 Alive|EP2548299B1 Indeterminate|JP05883430B2 Alive|JP2013523074A Alive|US20130010398A1 Alive|WO2011116357A2 Dead|WO2011116357A3 Dead</t>
  </si>
  <si>
    <t>WO2012129541A2 Dead|EP2688690A2 Alive|EP2688690A4 Alive|EP2688690B1 Indeterminate|JP05818962B2 Dead|JP05916950B2 Alive|JP2014512947A Dead|JP2015518779A Alive|US20130276826A1 Alive|US20140048098A1 Alive|US20150360264A1 Alive|US9186709B2 Alive|US9302299B2 Alive|US9358590B2 Alive|WO2012129541A3 Dead|WO2013188420A1 Dead</t>
  </si>
  <si>
    <t>US10232383B2 Alive|CN203990927U Alive|US20130292303A1 Alive|US20170072407A1 Alive|US9486814B2 Alive|WO2013166317A2 Dead|WO2013166317A3 Dead</t>
  </si>
  <si>
    <t>WO2012096982A1 Dead|US20140064905A1 Dead|WO2012096982A4 Dead</t>
  </si>
  <si>
    <t>GB2552450A Dead|GB201608729D0 Dead|WO2017199035A1 Dead</t>
  </si>
  <si>
    <t>EP3443659B1 Indeterminate|CN109075726A Alive|CN109075726B Alive|DE102016206193A1 Alive|EP3443659A1 Alive|JP06861727B2 Alive|JP2019514221A Alive|US10483878B2 Alive|US20190013746A1 Alive|WO2017178355A1 Dead</t>
  </si>
  <si>
    <t>DEAD ALIVE (single patent)</t>
  </si>
  <si>
    <t>DEAD/ALIVE INPADOC family</t>
  </si>
  <si>
    <t>ALTIUS SPACE</t>
  </si>
  <si>
    <t>HELLENIC TECHNOLOGY ROBOTICS</t>
  </si>
  <si>
    <t>KOREA AEROSPACE RESEARCH INSTITUTE</t>
  </si>
  <si>
    <t>REDWIRE</t>
  </si>
  <si>
    <t>ORBIT FAB</t>
  </si>
  <si>
    <t>SPACE APPLICATIONS SERVICES NV/SA</t>
  </si>
  <si>
    <t>BEIJING UNIVERSITY</t>
  </si>
  <si>
    <t>GUANGDONG UNIVERSITY</t>
  </si>
  <si>
    <t>SOUTHERN UNIVERSITY</t>
  </si>
  <si>
    <t>NORTHWESTERN UNIVERSITY</t>
  </si>
  <si>
    <t>Altius Space</t>
  </si>
  <si>
    <t>Astrium</t>
  </si>
  <si>
    <t>Astroscale</t>
  </si>
  <si>
    <t>Clearspace</t>
  </si>
  <si>
    <t>D-Orbit</t>
  </si>
  <si>
    <t>Effective Space Solutions</t>
  </si>
  <si>
    <t>Guangdong University</t>
  </si>
  <si>
    <t>Hellenic Technology Robotics</t>
  </si>
  <si>
    <t>Beijing University</t>
  </si>
  <si>
    <t>Harbin Institute technology</t>
  </si>
  <si>
    <t>Kawasaky Heavy Industries</t>
  </si>
  <si>
    <t>Korea Aerospace research institute</t>
  </si>
  <si>
    <t>MacDonald Dettwiler</t>
  </si>
  <si>
    <t>Maxar Space</t>
  </si>
  <si>
    <t>Northwestern University</t>
  </si>
  <si>
    <t>Orbit fab</t>
  </si>
  <si>
    <t>Redwire</t>
  </si>
  <si>
    <t>Southern University</t>
  </si>
  <si>
    <t>Space applications services NV/SA</t>
  </si>
  <si>
    <t>Tianjin University</t>
  </si>
  <si>
    <t>Zhejiang University</t>
  </si>
  <si>
    <t>CenNavi technologies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</si>
</sst>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1"/>
      <color theme="1"/>
      <name val="Calibri"/>
      <family val="2"/>
      <scheme val="minor"/>
    </font>
    <font>
      <u/>
      <sz val="11"/>
      <color theme="10"/>
      <name val="Calibri"/>
      <family val="2"/>
      <scheme val="minor"/>
    </font>
    <font>
      <sz val="11"/>
      <name val="Calibri"/>
      <family val="2"/>
      <scheme val="minor"/>
    </font>
    <font>
      <u/>
      <sz val="11"/>
      <color theme="10"/>
      <name val="Calibri"/>
      <family val="2"/>
    </font>
    <font>
      <sz val="9"/>
      <color indexed="81"/>
      <name val="Tahoma"/>
      <charset val="1"/>
    </font>
    <font>
      <b/>
      <sz val="9"/>
      <color indexed="81"/>
      <name val="Tahoma"/>
      <charset val="1"/>
    </font>
    <font>
      <sz val="11"/>
      <color rgb="FFFFFF00"/>
      <name val="Calibri"/>
      <family val="2"/>
      <scheme val="minor"/>
    </font>
    <font>
      <sz val="11"/>
      <color rgb="FF00CCFF"/>
      <name val="Calibri"/>
      <family val="2"/>
      <scheme val="minor"/>
    </font>
    <font>
      <sz val="11"/>
      <color rgb="FFFF9900"/>
      <name val="Calibri"/>
      <family val="2"/>
      <scheme val="minor"/>
    </font>
    <font>
      <sz val="11"/>
      <color rgb="FFCC99FF"/>
      <name val="Calibri"/>
      <family val="2"/>
      <scheme val="minor"/>
    </font>
    <font>
      <sz val="11"/>
      <color rgb="FFFFFF99"/>
      <name val="Calibri"/>
      <family val="2"/>
      <scheme val="minor"/>
    </font>
    <font>
      <sz val="11"/>
      <color rgb="FFFFCC00"/>
      <name val="Calibri"/>
      <family val="2"/>
      <scheme val="minor"/>
    </font>
    <font>
      <sz val="11"/>
      <color rgb="FF99CC00"/>
      <name val="Calibri"/>
      <family val="2"/>
      <scheme val="minor"/>
    </font>
    <font>
      <sz val="11"/>
      <color rgb="FF00FFFF"/>
      <name val="Calibri"/>
      <family val="2"/>
      <scheme val="minor"/>
    </font>
    <font>
      <sz val="11"/>
      <color rgb="FFFF99CC"/>
      <name val="Calibri"/>
      <family val="2"/>
      <scheme val="minor"/>
    </font>
    <font>
      <sz val="11"/>
      <color rgb="FFC0C0C0"/>
      <name val="Calibri"/>
      <family val="2"/>
      <scheme val="minor"/>
    </font>
  </fonts>
  <fills count="4">
    <fill>
      <patternFill patternType="none"/>
    </fill>
    <fill>
      <patternFill patternType="gray125"/>
    </fill>
    <fill>
      <patternFill patternType="solid">
        <fgColor rgb="FFFFFF00"/>
        <bgColor indexed="64"/>
      </patternFill>
    </fill>
    <fill>
      <patternFill patternType="solid">
        <fgColor rgb="FFFFC000"/>
        <bgColor indexed="64"/>
      </patternFill>
    </fill>
  </fills>
  <borders count="1">
    <border>
      <left/>
      <right/>
      <top/>
      <bottom/>
      <diagonal/>
    </border>
  </borders>
  <cellStyleXfs count="3">
    <xf numFmtId="0" fontId="0" fillId="0" borderId="0"/>
    <xf numFmtId="0" fontId="2" fillId="0" borderId="0" applyNumberFormat="0" applyFill="0" applyBorder="0" applyAlignment="0" applyProtection="0"/>
    <xf numFmtId="0" fontId="4" fillId="0" borderId="0" applyNumberFormat="0" applyFill="0" applyBorder="0" applyAlignment="0" applyProtection="0">
      <alignment vertical="top"/>
      <protection locked="0"/>
    </xf>
  </cellStyleXfs>
  <cellXfs count="14">
    <xf numFmtId="0" fontId="0" fillId="0" borderId="0" xfId="0"/>
    <xf numFmtId="0" fontId="0" fillId="0" borderId="0" xfId="0" applyAlignment="1">
      <alignment vertical="top" wrapText="1"/>
    </xf>
    <xf numFmtId="0" fontId="2" fillId="0" borderId="0" xfId="1" applyAlignment="1" applyProtection="1">
      <alignment vertical="top" wrapText="1"/>
    </xf>
    <xf numFmtId="0" fontId="0" fillId="2" borderId="0" xfId="0" applyFill="1"/>
    <xf numFmtId="0" fontId="0" fillId="0" borderId="0" xfId="0"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top" wrapText="1"/>
    </xf>
    <xf numFmtId="0" fontId="4" fillId="0" borderId="0" xfId="2" applyAlignment="1" applyProtection="1">
      <alignment vertical="top" wrapText="1"/>
    </xf>
    <xf numFmtId="0" fontId="1" fillId="2" borderId="0" xfId="0" applyFont="1" applyFill="1" applyAlignment="1">
      <alignment horizontal="center" vertical="center" wrapText="1"/>
    </xf>
    <xf numFmtId="0" fontId="0" fillId="2" borderId="0" xfId="0" applyFill="1" applyAlignment="1">
      <alignment horizontal="center" vertical="center" wrapText="1"/>
    </xf>
    <xf numFmtId="0" fontId="2" fillId="3" borderId="0" xfId="1" applyFill="1" applyAlignment="1" applyProtection="1">
      <alignment vertical="top" wrapText="1"/>
    </xf>
    <xf numFmtId="0" fontId="0" fillId="3" borderId="0" xfId="0" applyFill="1" applyAlignment="1">
      <alignment vertical="top" wrapText="1"/>
    </xf>
    <xf numFmtId="0" fontId="2" fillId="0" borderId="0" xfId="1" applyFill="1" applyAlignment="1" applyProtection="1">
      <alignment vertical="top" wrapText="1"/>
    </xf>
    <xf numFmtId="0" fontId="1" fillId="2" borderId="0" xfId="0" applyFont="1" applyFill="1" applyAlignment="1">
      <alignment vertical="top" wrapText="1"/>
    </xf>
  </cellXfs>
  <cellStyles count="3">
    <cellStyle name="Collegamento ipertestuale 2" xfId="2" xr:uid="{DAB29167-8E20-46BD-A01C-00837B65CB86}"/>
    <cellStyle name="Hyperlink" xfId="1" builtinId="8"/>
    <cellStyle name="Normal" xfId="0" builtinId="0"/>
  </cellStyles>
  <dxfs count="0"/>
  <tableStyles count="0" defaultTableStyle="TableStyleMedium2" defaultPivotStyle="PivotStyleLight16"/>
  <colors>
    <mruColors>
      <color rgb="FFFFD44B"/>
      <color rgb="FF668CD0"/>
      <color rgb="FFE05E5E"/>
      <color rgb="FF3B6A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ysClr val="windowText" lastClr="000000"/>
                </a:solidFill>
                <a:latin typeface="+mn-lt"/>
                <a:ea typeface="+mn-ea"/>
                <a:cs typeface="+mn-cs"/>
              </a:defRPr>
            </a:pPr>
            <a:r>
              <a:rPr lang="it-IT" sz="1400" b="1">
                <a:solidFill>
                  <a:sysClr val="windowText" lastClr="000000"/>
                </a:solidFill>
              </a:rPr>
              <a:t>ALIVE / DEAD patents</a:t>
            </a:r>
          </a:p>
        </c:rich>
      </c:tx>
      <c:overlay val="0"/>
      <c:spPr>
        <a:noFill/>
        <a:ln>
          <a:noFill/>
        </a:ln>
        <a:effectLst/>
      </c:spPr>
      <c:txPr>
        <a:bodyPr rot="0" spcFirstLastPara="1" vertOverflow="ellipsis" vert="horz" wrap="square" anchor="ctr" anchorCtr="1"/>
        <a:lstStyle/>
        <a:p>
          <a:pPr>
            <a:defRPr sz="1400" b="1" i="0" u="none" strike="noStrike" kern="1200" spc="0" baseline="0">
              <a:solidFill>
                <a:sysClr val="windowText" lastClr="000000"/>
              </a:solidFill>
              <a:latin typeface="+mn-lt"/>
              <a:ea typeface="+mn-ea"/>
              <a:cs typeface="+mn-cs"/>
            </a:defRPr>
          </a:pPr>
          <a:endParaRPr lang="it-IT"/>
        </a:p>
      </c:txPr>
    </c:title>
    <c:autoTitleDeleted val="0"/>
    <c:plotArea>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3-6411-4337-87D7-EF50C62189B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2-6411-4337-87D7-EF50C62189B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1-6411-4337-87D7-EF50C62189BE}"/>
              </c:ext>
            </c:extLst>
          </c:dPt>
          <c:dLbls>
            <c:dLbl>
              <c:idx val="0"/>
              <c:layout>
                <c:manualLayout>
                  <c:x val="0.11415618502232676"/>
                  <c:y val="-0.12196831201828758"/>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6411-4337-87D7-EF50C62189BE}"/>
                </c:ext>
              </c:extLst>
            </c:dLbl>
            <c:dLbl>
              <c:idx val="1"/>
              <c:layout>
                <c:manualLayout>
                  <c:x val="-0.10681528445307972"/>
                  <c:y val="6.22393761888055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6411-4337-87D7-EF50C62189BE}"/>
                </c:ext>
              </c:extLst>
            </c:dLbl>
            <c:dLbl>
              <c:idx val="2"/>
              <c:layout>
                <c:manualLayout>
                  <c:x val="-5.6525353283458084E-2"/>
                  <c:y val="-8.870406934283467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411-4337-87D7-EF50C62189BE}"/>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it-IT"/>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Foglio3!$A$2:$A$4</c:f>
              <c:strCache>
                <c:ptCount val="3"/>
                <c:pt idx="0">
                  <c:v>Alive</c:v>
                </c:pt>
                <c:pt idx="1">
                  <c:v>Dead</c:v>
                </c:pt>
                <c:pt idx="2">
                  <c:v>Indeterminate</c:v>
                </c:pt>
              </c:strCache>
            </c:strRef>
          </c:cat>
          <c:val>
            <c:numRef>
              <c:f>Foglio3!$B$2:$B$4</c:f>
              <c:numCache>
                <c:formatCode>General</c:formatCode>
                <c:ptCount val="3"/>
                <c:pt idx="0">
                  <c:v>23</c:v>
                </c:pt>
                <c:pt idx="1">
                  <c:v>7</c:v>
                </c:pt>
                <c:pt idx="2">
                  <c:v>5</c:v>
                </c:pt>
              </c:numCache>
            </c:numRef>
          </c:val>
          <c:extLst>
            <c:ext xmlns:c16="http://schemas.microsoft.com/office/drawing/2014/chart" uri="{C3380CC4-5D6E-409C-BE32-E72D297353CC}">
              <c16:uniqueId val="{00000000-6411-4337-87D7-EF50C62189BE}"/>
            </c:ext>
          </c:extLst>
        </c:ser>
        <c:dLbls>
          <c:showLegendKey val="0"/>
          <c:showVal val="0"/>
          <c:showCatName val="0"/>
          <c:showSerName val="0"/>
          <c:showPercent val="1"/>
          <c:showBubbleSize val="0"/>
          <c:showLeaderLines val="1"/>
        </c:dLbls>
        <c:firstSliceAng val="0"/>
        <c:holeSize val="75"/>
      </c:doughnutChart>
      <c:spPr>
        <a:noFill/>
        <a:ln>
          <a:noFill/>
        </a:ln>
        <a:effectLst/>
      </c:spPr>
    </c:plotArea>
    <c:legend>
      <c:legendPos val="b"/>
      <c:overlay val="0"/>
      <c:spPr>
        <a:noFill/>
        <a:ln>
          <a:noFill/>
        </a:ln>
        <a:effectLst/>
      </c:spPr>
      <c:txPr>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it-I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sz="1200" b="1"/>
              <a:t>APPLICANTS</a:t>
            </a:r>
          </a:p>
        </c:rich>
      </c:tx>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clustered"/>
        <c:varyColors val="0"/>
        <c:ser>
          <c:idx val="0"/>
          <c:order val="0"/>
          <c:spPr>
            <a:solidFill>
              <a:schemeClr val="accent1"/>
            </a:solidFill>
            <a:ln w="31750" cmpd="sng">
              <a:solidFill>
                <a:srgbClr val="668CD0"/>
              </a:solidFill>
              <a:bevel/>
            </a:ln>
            <a:effectLst/>
          </c:spPr>
          <c:invertIfNegative val="0"/>
          <c:dPt>
            <c:idx val="0"/>
            <c:invertIfNegative val="0"/>
            <c:bubble3D val="0"/>
            <c:spPr>
              <a:solidFill>
                <a:srgbClr val="668CD0"/>
              </a:solidFill>
              <a:ln w="31750" cmpd="sng">
                <a:solidFill>
                  <a:srgbClr val="668CD0"/>
                </a:solidFill>
                <a:bevel/>
              </a:ln>
              <a:effectLst/>
            </c:spPr>
            <c:extLst>
              <c:ext xmlns:c16="http://schemas.microsoft.com/office/drawing/2014/chart" uri="{C3380CC4-5D6E-409C-BE32-E72D297353CC}">
                <c16:uniqueId val="{00000000-3D8C-4F1C-A70A-69C9698DADFB}"/>
              </c:ext>
            </c:extLst>
          </c:dPt>
          <c:dPt>
            <c:idx val="1"/>
            <c:invertIfNegative val="0"/>
            <c:bubble3D val="0"/>
            <c:spPr>
              <a:solidFill>
                <a:srgbClr val="668CD0"/>
              </a:solidFill>
              <a:ln w="31750" cmpd="sng">
                <a:solidFill>
                  <a:srgbClr val="668CD0"/>
                </a:solidFill>
                <a:bevel/>
              </a:ln>
              <a:effectLst/>
            </c:spPr>
            <c:extLst>
              <c:ext xmlns:c16="http://schemas.microsoft.com/office/drawing/2014/chart" uri="{C3380CC4-5D6E-409C-BE32-E72D297353CC}">
                <c16:uniqueId val="{00000001-3D8C-4F1C-A70A-69C9698DADFB}"/>
              </c:ext>
            </c:extLst>
          </c:dPt>
          <c:dPt>
            <c:idx val="2"/>
            <c:invertIfNegative val="0"/>
            <c:bubble3D val="0"/>
            <c:spPr>
              <a:solidFill>
                <a:srgbClr val="668CD0"/>
              </a:solidFill>
              <a:ln w="31750" cmpd="sng">
                <a:solidFill>
                  <a:srgbClr val="668CD0"/>
                </a:solidFill>
                <a:bevel/>
              </a:ln>
              <a:effectLst/>
            </c:spPr>
            <c:extLst>
              <c:ext xmlns:c16="http://schemas.microsoft.com/office/drawing/2014/chart" uri="{C3380CC4-5D6E-409C-BE32-E72D297353CC}">
                <c16:uniqueId val="{00000002-3D8C-4F1C-A70A-69C9698DADFB}"/>
              </c:ext>
            </c:extLst>
          </c:dPt>
          <c:dPt>
            <c:idx val="3"/>
            <c:invertIfNegative val="0"/>
            <c:bubble3D val="0"/>
            <c:spPr>
              <a:solidFill>
                <a:srgbClr val="668CD0"/>
              </a:solidFill>
              <a:ln w="31750" cmpd="sng">
                <a:solidFill>
                  <a:srgbClr val="668CD0"/>
                </a:solidFill>
                <a:bevel/>
              </a:ln>
              <a:effectLst/>
            </c:spPr>
            <c:extLst>
              <c:ext xmlns:c16="http://schemas.microsoft.com/office/drawing/2014/chart" uri="{C3380CC4-5D6E-409C-BE32-E72D297353CC}">
                <c16:uniqueId val="{00000003-3D8C-4F1C-A70A-69C9698DADFB}"/>
              </c:ext>
            </c:extLst>
          </c:dPt>
          <c:dPt>
            <c:idx val="4"/>
            <c:invertIfNegative val="0"/>
            <c:bubble3D val="0"/>
            <c:spPr>
              <a:solidFill>
                <a:srgbClr val="668CD0"/>
              </a:solidFill>
              <a:ln w="31750" cmpd="sng">
                <a:solidFill>
                  <a:srgbClr val="668CD0"/>
                </a:solidFill>
                <a:bevel/>
              </a:ln>
              <a:effectLst/>
            </c:spPr>
            <c:extLst>
              <c:ext xmlns:c16="http://schemas.microsoft.com/office/drawing/2014/chart" uri="{C3380CC4-5D6E-409C-BE32-E72D297353CC}">
                <c16:uniqueId val="{00000004-3D8C-4F1C-A70A-69C9698DADFB}"/>
              </c:ext>
            </c:extLst>
          </c:dPt>
          <c:dPt>
            <c:idx val="5"/>
            <c:invertIfNegative val="0"/>
            <c:bubble3D val="0"/>
            <c:spPr>
              <a:solidFill>
                <a:srgbClr val="668CD0"/>
              </a:solidFill>
              <a:ln w="31750" cmpd="sng">
                <a:solidFill>
                  <a:srgbClr val="668CD0"/>
                </a:solidFill>
                <a:bevel/>
              </a:ln>
              <a:effectLst/>
            </c:spPr>
            <c:extLst>
              <c:ext xmlns:c16="http://schemas.microsoft.com/office/drawing/2014/chart" uri="{C3380CC4-5D6E-409C-BE32-E72D297353CC}">
                <c16:uniqueId val="{00000005-3D8C-4F1C-A70A-69C9698DADFB}"/>
              </c:ext>
            </c:extLst>
          </c:dPt>
          <c:dPt>
            <c:idx val="6"/>
            <c:invertIfNegative val="0"/>
            <c:bubble3D val="0"/>
            <c:spPr>
              <a:solidFill>
                <a:srgbClr val="FFD44B"/>
              </a:solidFill>
              <a:ln w="31750" cmpd="sng">
                <a:solidFill>
                  <a:srgbClr val="FFD44B"/>
                </a:solidFill>
                <a:bevel/>
              </a:ln>
              <a:effectLst/>
            </c:spPr>
            <c:extLst>
              <c:ext xmlns:c16="http://schemas.microsoft.com/office/drawing/2014/chart" uri="{C3380CC4-5D6E-409C-BE32-E72D297353CC}">
                <c16:uniqueId val="{00000006-3D8C-4F1C-A70A-69C9698DADFB}"/>
              </c:ext>
            </c:extLst>
          </c:dPt>
          <c:dPt>
            <c:idx val="7"/>
            <c:invertIfNegative val="0"/>
            <c:bubble3D val="0"/>
            <c:spPr>
              <a:solidFill>
                <a:srgbClr val="FFD44B"/>
              </a:solidFill>
              <a:ln w="31750" cmpd="sng">
                <a:solidFill>
                  <a:srgbClr val="FFD44B"/>
                </a:solidFill>
                <a:bevel/>
              </a:ln>
              <a:effectLst/>
            </c:spPr>
            <c:extLst>
              <c:ext xmlns:c16="http://schemas.microsoft.com/office/drawing/2014/chart" uri="{C3380CC4-5D6E-409C-BE32-E72D297353CC}">
                <c16:uniqueId val="{00000008-3D8C-4F1C-A70A-69C9698DADFB}"/>
              </c:ext>
            </c:extLst>
          </c:dPt>
          <c:dPt>
            <c:idx val="8"/>
            <c:invertIfNegative val="0"/>
            <c:bubble3D val="0"/>
            <c:spPr>
              <a:solidFill>
                <a:srgbClr val="FFD44B"/>
              </a:solidFill>
              <a:ln w="31750" cmpd="sng">
                <a:solidFill>
                  <a:srgbClr val="FFD44B"/>
                </a:solidFill>
                <a:bevel/>
              </a:ln>
              <a:effectLst/>
            </c:spPr>
            <c:extLst>
              <c:ext xmlns:c16="http://schemas.microsoft.com/office/drawing/2014/chart" uri="{C3380CC4-5D6E-409C-BE32-E72D297353CC}">
                <c16:uniqueId val="{00000007-3D8C-4F1C-A70A-69C9698DADFB}"/>
              </c:ext>
            </c:extLst>
          </c:dPt>
          <c:dPt>
            <c:idx val="9"/>
            <c:invertIfNegative val="0"/>
            <c:bubble3D val="0"/>
            <c:spPr>
              <a:solidFill>
                <a:srgbClr val="FFD44B"/>
              </a:solidFill>
              <a:ln w="31750" cmpd="sng">
                <a:solidFill>
                  <a:srgbClr val="FFD44B"/>
                </a:solidFill>
                <a:bevel/>
              </a:ln>
              <a:effectLst/>
            </c:spPr>
            <c:extLst>
              <c:ext xmlns:c16="http://schemas.microsoft.com/office/drawing/2014/chart" uri="{C3380CC4-5D6E-409C-BE32-E72D297353CC}">
                <c16:uniqueId val="{00000009-3D8C-4F1C-A70A-69C9698DADFB}"/>
              </c:ext>
            </c:extLst>
          </c:dPt>
          <c:dPt>
            <c:idx val="10"/>
            <c:invertIfNegative val="0"/>
            <c:bubble3D val="0"/>
            <c:spPr>
              <a:solidFill>
                <a:srgbClr val="FFD44B"/>
              </a:solidFill>
              <a:ln w="31750" cmpd="sng">
                <a:solidFill>
                  <a:srgbClr val="FFD44B"/>
                </a:solidFill>
                <a:bevel/>
              </a:ln>
              <a:effectLst/>
            </c:spPr>
            <c:extLst>
              <c:ext xmlns:c16="http://schemas.microsoft.com/office/drawing/2014/chart" uri="{C3380CC4-5D6E-409C-BE32-E72D297353CC}">
                <c16:uniqueId val="{0000000A-3D8C-4F1C-A70A-69C9698DADFB}"/>
              </c:ext>
            </c:extLst>
          </c:dPt>
          <c:dPt>
            <c:idx val="11"/>
            <c:invertIfNegative val="0"/>
            <c:bubble3D val="0"/>
            <c:spPr>
              <a:solidFill>
                <a:srgbClr val="FFD44B"/>
              </a:solidFill>
              <a:ln w="31750" cmpd="sng">
                <a:solidFill>
                  <a:srgbClr val="FFD44B"/>
                </a:solidFill>
                <a:bevel/>
              </a:ln>
              <a:effectLst/>
            </c:spPr>
            <c:extLst>
              <c:ext xmlns:c16="http://schemas.microsoft.com/office/drawing/2014/chart" uri="{C3380CC4-5D6E-409C-BE32-E72D297353CC}">
                <c16:uniqueId val="{0000000B-3D8C-4F1C-A70A-69C9698DADFB}"/>
              </c:ext>
            </c:extLst>
          </c:dPt>
          <c:dPt>
            <c:idx val="12"/>
            <c:invertIfNegative val="0"/>
            <c:bubble3D val="0"/>
            <c:spPr>
              <a:solidFill>
                <a:srgbClr val="FFD44B"/>
              </a:solidFill>
              <a:ln w="31750" cmpd="sng">
                <a:solidFill>
                  <a:srgbClr val="FFD44B"/>
                </a:solidFill>
                <a:bevel/>
              </a:ln>
              <a:effectLst/>
            </c:spPr>
            <c:extLst>
              <c:ext xmlns:c16="http://schemas.microsoft.com/office/drawing/2014/chart" uri="{C3380CC4-5D6E-409C-BE32-E72D297353CC}">
                <c16:uniqueId val="{0000000C-3D8C-4F1C-A70A-69C9698DADFB}"/>
              </c:ext>
            </c:extLst>
          </c:dPt>
          <c:dPt>
            <c:idx val="13"/>
            <c:invertIfNegative val="0"/>
            <c:bubble3D val="0"/>
            <c:spPr>
              <a:solidFill>
                <a:srgbClr val="FFD44B"/>
              </a:solidFill>
              <a:ln w="31750" cmpd="sng">
                <a:solidFill>
                  <a:srgbClr val="FFD44B"/>
                </a:solidFill>
                <a:bevel/>
              </a:ln>
              <a:effectLst/>
            </c:spPr>
            <c:extLst>
              <c:ext xmlns:c16="http://schemas.microsoft.com/office/drawing/2014/chart" uri="{C3380CC4-5D6E-409C-BE32-E72D297353CC}">
                <c16:uniqueId val="{0000000D-3D8C-4F1C-A70A-69C9698DADFB}"/>
              </c:ext>
            </c:extLst>
          </c:dPt>
          <c:dPt>
            <c:idx val="14"/>
            <c:invertIfNegative val="0"/>
            <c:bubble3D val="0"/>
            <c:spPr>
              <a:solidFill>
                <a:srgbClr val="FFD44B"/>
              </a:solidFill>
              <a:ln w="31750" cmpd="sng">
                <a:solidFill>
                  <a:srgbClr val="FFD44B"/>
                </a:solidFill>
                <a:bevel/>
              </a:ln>
              <a:effectLst/>
            </c:spPr>
            <c:extLst>
              <c:ext xmlns:c16="http://schemas.microsoft.com/office/drawing/2014/chart" uri="{C3380CC4-5D6E-409C-BE32-E72D297353CC}">
                <c16:uniqueId val="{0000000E-3D8C-4F1C-A70A-69C9698DADFB}"/>
              </c:ext>
            </c:extLst>
          </c:dPt>
          <c:dPt>
            <c:idx val="15"/>
            <c:invertIfNegative val="0"/>
            <c:bubble3D val="0"/>
            <c:spPr>
              <a:solidFill>
                <a:srgbClr val="FFD44B"/>
              </a:solidFill>
              <a:ln w="31750" cmpd="sng">
                <a:solidFill>
                  <a:srgbClr val="FFD44B"/>
                </a:solidFill>
                <a:bevel/>
              </a:ln>
              <a:effectLst/>
            </c:spPr>
            <c:extLst>
              <c:ext xmlns:c16="http://schemas.microsoft.com/office/drawing/2014/chart" uri="{C3380CC4-5D6E-409C-BE32-E72D297353CC}">
                <c16:uniqueId val="{0000000F-3D8C-4F1C-A70A-69C9698DADFB}"/>
              </c:ext>
            </c:extLst>
          </c:dPt>
          <c:dPt>
            <c:idx val="16"/>
            <c:invertIfNegative val="0"/>
            <c:bubble3D val="0"/>
            <c:spPr>
              <a:solidFill>
                <a:srgbClr val="FFD44B"/>
              </a:solidFill>
              <a:ln w="31750" cmpd="sng">
                <a:solidFill>
                  <a:srgbClr val="FFD44B"/>
                </a:solidFill>
                <a:bevel/>
              </a:ln>
              <a:effectLst/>
            </c:spPr>
            <c:extLst>
              <c:ext xmlns:c16="http://schemas.microsoft.com/office/drawing/2014/chart" uri="{C3380CC4-5D6E-409C-BE32-E72D297353CC}">
                <c16:uniqueId val="{00000010-3D8C-4F1C-A70A-69C9698DADFB}"/>
              </c:ext>
            </c:extLst>
          </c:dPt>
          <c:cat>
            <c:strRef>
              <c:f>Foglio3!$A$16:$A$32</c:f>
              <c:strCache>
                <c:ptCount val="17"/>
                <c:pt idx="0">
                  <c:v>Stanford University</c:v>
                </c:pt>
                <c:pt idx="1">
                  <c:v>Korea Tech. University</c:v>
                </c:pt>
                <c:pt idx="2">
                  <c:v>Harvard University</c:v>
                </c:pt>
                <c:pt idx="3">
                  <c:v>Columbia University</c:v>
                </c:pt>
                <c:pt idx="4">
                  <c:v>Lausanne Polytechnic</c:v>
                </c:pt>
                <c:pt idx="5">
                  <c:v>Opolska Polytechnic</c:v>
                </c:pt>
                <c:pt idx="6">
                  <c:v>Grabit</c:v>
                </c:pt>
                <c:pt idx="7">
                  <c:v>Immersion Corp</c:v>
                </c:pt>
                <c:pt idx="8">
                  <c:v>Soft Robotics</c:v>
                </c:pt>
                <c:pt idx="9">
                  <c:v>Onrobot</c:v>
                </c:pt>
                <c:pt idx="10">
                  <c:v>Boeing</c:v>
                </c:pt>
                <c:pt idx="11">
                  <c:v>Laitram</c:v>
                </c:pt>
                <c:pt idx="12">
                  <c:v>Lockheed Martin</c:v>
                </c:pt>
                <c:pt idx="13">
                  <c:v>Schmalz</c:v>
                </c:pt>
                <c:pt idx="14">
                  <c:v>Selfie Snapper</c:v>
                </c:pt>
                <c:pt idx="15">
                  <c:v>Textron</c:v>
                </c:pt>
                <c:pt idx="16">
                  <c:v>Trumpf GMBH</c:v>
                </c:pt>
              </c:strCache>
            </c:strRef>
          </c:cat>
          <c:val>
            <c:numRef>
              <c:f>Foglio3!$B$16:$B$32</c:f>
              <c:numCache>
                <c:formatCode>General</c:formatCode>
                <c:ptCount val="17"/>
                <c:pt idx="0">
                  <c:v>9</c:v>
                </c:pt>
                <c:pt idx="1">
                  <c:v>4</c:v>
                </c:pt>
                <c:pt idx="2">
                  <c:v>2</c:v>
                </c:pt>
                <c:pt idx="3">
                  <c:v>1</c:v>
                </c:pt>
                <c:pt idx="4">
                  <c:v>1</c:v>
                </c:pt>
                <c:pt idx="5">
                  <c:v>1</c:v>
                </c:pt>
                <c:pt idx="6">
                  <c:v>5</c:v>
                </c:pt>
                <c:pt idx="7">
                  <c:v>2</c:v>
                </c:pt>
                <c:pt idx="8">
                  <c:v>2</c:v>
                </c:pt>
                <c:pt idx="9">
                  <c:v>1</c:v>
                </c:pt>
                <c:pt idx="10">
                  <c:v>1</c:v>
                </c:pt>
                <c:pt idx="11">
                  <c:v>1</c:v>
                </c:pt>
                <c:pt idx="12">
                  <c:v>1</c:v>
                </c:pt>
                <c:pt idx="13">
                  <c:v>1</c:v>
                </c:pt>
                <c:pt idx="14">
                  <c:v>1</c:v>
                </c:pt>
                <c:pt idx="15">
                  <c:v>1</c:v>
                </c:pt>
                <c:pt idx="16">
                  <c:v>1</c:v>
                </c:pt>
              </c:numCache>
            </c:numRef>
          </c:val>
          <c:extLst>
            <c:ext xmlns:c16="http://schemas.microsoft.com/office/drawing/2014/chart" uri="{C3380CC4-5D6E-409C-BE32-E72D297353CC}">
              <c16:uniqueId val="{00000000-C87C-4410-9A19-F13BFB8653CD}"/>
            </c:ext>
          </c:extLst>
        </c:ser>
        <c:dLbls>
          <c:showLegendKey val="0"/>
          <c:showVal val="0"/>
          <c:showCatName val="0"/>
          <c:showSerName val="0"/>
          <c:showPercent val="0"/>
          <c:showBubbleSize val="0"/>
        </c:dLbls>
        <c:gapWidth val="219"/>
        <c:overlap val="-27"/>
        <c:axId val="1032579343"/>
        <c:axId val="1032573935"/>
      </c:barChart>
      <c:catAx>
        <c:axId val="103257934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1" i="0" u="none" strike="noStrike" kern="1200" baseline="0">
                <a:solidFill>
                  <a:schemeClr val="tx1">
                    <a:lumMod val="65000"/>
                    <a:lumOff val="35000"/>
                  </a:schemeClr>
                </a:solidFill>
                <a:latin typeface="+mn-lt"/>
                <a:ea typeface="+mn-ea"/>
                <a:cs typeface="+mn-cs"/>
              </a:defRPr>
            </a:pPr>
            <a:endParaRPr lang="it-IT"/>
          </a:p>
        </c:txPr>
        <c:crossAx val="1032573935"/>
        <c:crosses val="autoZero"/>
        <c:auto val="1"/>
        <c:lblAlgn val="ctr"/>
        <c:lblOffset val="100"/>
        <c:noMultiLvlLbl val="0"/>
      </c:catAx>
      <c:valAx>
        <c:axId val="103257393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it-IT"/>
          </a:p>
        </c:txPr>
        <c:crossAx val="1032579343"/>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400" b="1" i="0" u="none" strike="noStrike" kern="1200" spc="0" baseline="0">
                <a:solidFill>
                  <a:schemeClr val="tx1"/>
                </a:solidFill>
                <a:latin typeface="+mn-lt"/>
                <a:ea typeface="+mn-ea"/>
                <a:cs typeface="+mn-cs"/>
              </a:defRPr>
            </a:pPr>
            <a:r>
              <a:rPr lang="it-IT" sz="1400" b="1"/>
              <a:t>ALIVE / DEAD families</a:t>
            </a:r>
          </a:p>
        </c:rich>
      </c:tx>
      <c:layout>
        <c:manualLayout>
          <c:xMode val="edge"/>
          <c:yMode val="edge"/>
          <c:x val="0.28542591505726611"/>
          <c:y val="3.5906642728904849E-2"/>
        </c:manualLayout>
      </c:layout>
      <c:overlay val="0"/>
      <c:spPr>
        <a:noFill/>
        <a:ln>
          <a:noFill/>
        </a:ln>
        <a:effectLst/>
      </c:spPr>
      <c:txPr>
        <a:bodyPr rot="0" spcFirstLastPara="1" vertOverflow="ellipsis" vert="horz" wrap="square" anchor="ctr" anchorCtr="1"/>
        <a:lstStyle/>
        <a:p>
          <a:pPr>
            <a:defRPr lang="en-US" sz="1400" b="1" i="0" u="none" strike="noStrike" kern="1200" spc="0" baseline="0">
              <a:solidFill>
                <a:schemeClr val="tx1"/>
              </a:solidFill>
              <a:latin typeface="+mn-lt"/>
              <a:ea typeface="+mn-ea"/>
              <a:cs typeface="+mn-cs"/>
            </a:defRPr>
          </a:pPr>
          <a:endParaRPr lang="it-IT"/>
        </a:p>
      </c:txPr>
    </c:title>
    <c:autoTitleDeleted val="0"/>
    <c:plotArea>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2D0-49C1-8148-25F5374C559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2-92D0-49C1-8148-25F5374C559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3-92D0-49C1-8148-25F5374C5599}"/>
              </c:ext>
            </c:extLst>
          </c:dPt>
          <c:dLbls>
            <c:dLbl>
              <c:idx val="0"/>
              <c:layout>
                <c:manualLayout>
                  <c:x val="0.1019365677449828"/>
                  <c:y val="-9.12006767081536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2D0-49C1-8148-25F5374C5599}"/>
                </c:ext>
              </c:extLst>
            </c:dLbl>
            <c:dLbl>
              <c:idx val="1"/>
              <c:layout>
                <c:manualLayout>
                  <c:x val="-6.7995892750382703E-2"/>
                  <c:y val="-8.501563979357225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2D0-49C1-8148-25F5374C5599}"/>
                </c:ext>
              </c:extLst>
            </c:dLbl>
            <c:dLbl>
              <c:idx val="2"/>
              <c:delete val="1"/>
              <c:extLst>
                <c:ext xmlns:c15="http://schemas.microsoft.com/office/drawing/2012/chart" uri="{CE6537A1-D6FC-4f65-9D91-7224C49458BB}"/>
                <c:ext xmlns:c16="http://schemas.microsoft.com/office/drawing/2014/chart" uri="{C3380CC4-5D6E-409C-BE32-E72D297353CC}">
                  <c16:uniqueId val="{00000003-92D0-49C1-8148-25F5374C5599}"/>
                </c:ext>
              </c:extLst>
            </c:dLbl>
            <c:spPr>
              <a:noFill/>
              <a:ln>
                <a:noFill/>
              </a:ln>
              <a:effectLst/>
            </c:spPr>
            <c:txPr>
              <a:bodyPr rot="0" spcFirstLastPara="1" vertOverflow="ellipsis" vert="horz" wrap="square" lIns="38100" tIns="19050" rIns="38100" bIns="19050" anchor="ctr" anchorCtr="1">
                <a:spAutoFit/>
              </a:bodyPr>
              <a:lstStyle/>
              <a:p>
                <a:pPr>
                  <a:defRPr lang="en-US" sz="1000" b="1" i="0" u="none" strike="noStrike" kern="1200" baseline="0">
                    <a:solidFill>
                      <a:schemeClr val="tx1"/>
                    </a:solidFill>
                    <a:latin typeface="+mn-lt"/>
                    <a:ea typeface="+mn-ea"/>
                    <a:cs typeface="+mn-cs"/>
                  </a:defRPr>
                </a:pPr>
                <a:endParaRPr lang="it-IT"/>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Foglio3!$K$2:$K$4</c:f>
              <c:strCache>
                <c:ptCount val="3"/>
                <c:pt idx="0">
                  <c:v>Alive</c:v>
                </c:pt>
                <c:pt idx="1">
                  <c:v>Dead</c:v>
                </c:pt>
                <c:pt idx="2">
                  <c:v>Indeterminate</c:v>
                </c:pt>
              </c:strCache>
            </c:strRef>
          </c:cat>
          <c:val>
            <c:numRef>
              <c:f>Foglio3!$L$2:$L$4</c:f>
              <c:numCache>
                <c:formatCode>General</c:formatCode>
                <c:ptCount val="3"/>
                <c:pt idx="0">
                  <c:v>30</c:v>
                </c:pt>
                <c:pt idx="1">
                  <c:v>4</c:v>
                </c:pt>
                <c:pt idx="2">
                  <c:v>0</c:v>
                </c:pt>
              </c:numCache>
            </c:numRef>
          </c:val>
          <c:extLst>
            <c:ext xmlns:c16="http://schemas.microsoft.com/office/drawing/2014/chart" uri="{C3380CC4-5D6E-409C-BE32-E72D297353CC}">
              <c16:uniqueId val="{00000000-92D0-49C1-8148-25F5374C5599}"/>
            </c:ext>
          </c:extLst>
        </c:ser>
        <c:dLbls>
          <c:showLegendKey val="0"/>
          <c:showVal val="0"/>
          <c:showCatName val="0"/>
          <c:showSerName val="0"/>
          <c:showPercent val="0"/>
          <c:showBubbleSize val="0"/>
          <c:showLeaderLines val="1"/>
        </c:dLbls>
        <c:firstSliceAng val="298"/>
        <c:holeSize val="75"/>
      </c:doughnut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1050" b="1" i="0" u="none" strike="noStrike" kern="1200" baseline="0">
              <a:solidFill>
                <a:schemeClr val="tx1"/>
              </a:solidFill>
              <a:latin typeface="+mn-lt"/>
              <a:ea typeface="+mn-ea"/>
              <a:cs typeface="+mn-cs"/>
            </a:defRPr>
          </a:pPr>
          <a:endParaRPr lang="it-I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lang="en-US" sz="900" b="0" i="0" u="none" strike="noStrike" kern="1200" baseline="0">
          <a:solidFill>
            <a:schemeClr val="tx1"/>
          </a:solidFill>
          <a:latin typeface="+mn-lt"/>
          <a:ea typeface="+mn-ea"/>
          <a:cs typeface="+mn-cs"/>
        </a:defRPr>
      </a:pPr>
      <a:endParaRPr lang="it-IT"/>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ysClr val="windowText" lastClr="000000"/>
                </a:solidFill>
                <a:latin typeface="+mn-lt"/>
                <a:ea typeface="+mn-ea"/>
                <a:cs typeface="+mn-cs"/>
              </a:defRPr>
            </a:pPr>
            <a:r>
              <a:rPr lang="it-IT" sz="1400" b="1">
                <a:solidFill>
                  <a:sysClr val="windowText" lastClr="000000"/>
                </a:solidFill>
              </a:rPr>
              <a:t>ALIVE / DEAD patents</a:t>
            </a:r>
          </a:p>
        </c:rich>
      </c:tx>
      <c:overlay val="0"/>
      <c:spPr>
        <a:noFill/>
        <a:ln>
          <a:noFill/>
        </a:ln>
        <a:effectLst/>
      </c:spPr>
      <c:txPr>
        <a:bodyPr rot="0" spcFirstLastPara="1" vertOverflow="ellipsis" vert="horz" wrap="square" anchor="ctr" anchorCtr="1"/>
        <a:lstStyle/>
        <a:p>
          <a:pPr>
            <a:defRPr sz="1400" b="1" i="0" u="none" strike="noStrike" kern="1200" spc="0" baseline="0">
              <a:solidFill>
                <a:sysClr val="windowText" lastClr="000000"/>
              </a:solidFill>
              <a:latin typeface="+mn-lt"/>
              <a:ea typeface="+mn-ea"/>
              <a:cs typeface="+mn-cs"/>
            </a:defRPr>
          </a:pPr>
          <a:endParaRPr lang="it-IT"/>
        </a:p>
      </c:txPr>
    </c:title>
    <c:autoTitleDeleted val="0"/>
    <c:plotArea>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716D-4F1A-B36B-232BBD9AC0D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716D-4F1A-B36B-232BBD9AC0D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716D-4F1A-B36B-232BBD9AC0D0}"/>
              </c:ext>
            </c:extLst>
          </c:dPt>
          <c:dLbls>
            <c:dLbl>
              <c:idx val="0"/>
              <c:layout>
                <c:manualLayout>
                  <c:x val="0.18912152777777777"/>
                  <c:y val="-0.11188888888888888"/>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716D-4F1A-B36B-232BBD9AC0D0}"/>
                </c:ext>
              </c:extLst>
            </c:dLbl>
            <c:dLbl>
              <c:idx val="1"/>
              <c:layout>
                <c:manualLayout>
                  <c:x val="-0.10681528445307972"/>
                  <c:y val="6.22393761888055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716D-4F1A-B36B-232BBD9AC0D0}"/>
                </c:ext>
              </c:extLst>
            </c:dLbl>
            <c:dLbl>
              <c:idx val="2"/>
              <c:layout>
                <c:manualLayout>
                  <c:x val="-5.6525353283458084E-2"/>
                  <c:y val="-8.870406934283467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716D-4F1A-B36B-232BBD9AC0D0}"/>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it-IT"/>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'Foglio 4'!$A$2:$A$4</c:f>
              <c:strCache>
                <c:ptCount val="3"/>
                <c:pt idx="0">
                  <c:v>Alive</c:v>
                </c:pt>
                <c:pt idx="1">
                  <c:v>Dead</c:v>
                </c:pt>
                <c:pt idx="2">
                  <c:v>Indeterminate</c:v>
                </c:pt>
              </c:strCache>
            </c:strRef>
          </c:cat>
          <c:val>
            <c:numRef>
              <c:f>'Foglio 4'!$B$2:$B$4</c:f>
              <c:numCache>
                <c:formatCode>General</c:formatCode>
                <c:ptCount val="3"/>
                <c:pt idx="0">
                  <c:v>47</c:v>
                </c:pt>
                <c:pt idx="1">
                  <c:v>5</c:v>
                </c:pt>
                <c:pt idx="2">
                  <c:v>10</c:v>
                </c:pt>
              </c:numCache>
            </c:numRef>
          </c:val>
          <c:extLst>
            <c:ext xmlns:c16="http://schemas.microsoft.com/office/drawing/2014/chart" uri="{C3380CC4-5D6E-409C-BE32-E72D297353CC}">
              <c16:uniqueId val="{00000006-716D-4F1A-B36B-232BBD9AC0D0}"/>
            </c:ext>
          </c:extLst>
        </c:ser>
        <c:dLbls>
          <c:showLegendKey val="0"/>
          <c:showVal val="0"/>
          <c:showCatName val="0"/>
          <c:showSerName val="0"/>
          <c:showPercent val="1"/>
          <c:showBubbleSize val="0"/>
          <c:showLeaderLines val="1"/>
        </c:dLbls>
        <c:firstSliceAng val="0"/>
        <c:holeSize val="75"/>
      </c:doughnutChart>
      <c:spPr>
        <a:noFill/>
        <a:ln>
          <a:noFill/>
        </a:ln>
        <a:effectLst/>
      </c:spPr>
    </c:plotArea>
    <c:legend>
      <c:legendPos val="b"/>
      <c:overlay val="0"/>
      <c:spPr>
        <a:noFill/>
        <a:ln>
          <a:noFill/>
        </a:ln>
        <a:effectLst/>
      </c:spPr>
      <c:txPr>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it-I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sz="1200" b="1"/>
              <a:t>APPLICANTS</a:t>
            </a:r>
          </a:p>
        </c:rich>
      </c:tx>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clustered"/>
        <c:varyColors val="0"/>
        <c:ser>
          <c:idx val="0"/>
          <c:order val="0"/>
          <c:spPr>
            <a:solidFill>
              <a:schemeClr val="accent1"/>
            </a:solidFill>
            <a:ln w="31750" cmpd="sng">
              <a:solidFill>
                <a:srgbClr val="668CD0"/>
              </a:solidFill>
              <a:bevel/>
            </a:ln>
            <a:effectLst/>
          </c:spPr>
          <c:invertIfNegative val="0"/>
          <c:dPt>
            <c:idx val="0"/>
            <c:invertIfNegative val="0"/>
            <c:bubble3D val="0"/>
            <c:spPr>
              <a:solidFill>
                <a:srgbClr val="668CD0"/>
              </a:solidFill>
              <a:ln w="31750" cmpd="sng">
                <a:solidFill>
                  <a:srgbClr val="668CD0"/>
                </a:solidFill>
                <a:bevel/>
              </a:ln>
              <a:effectLst/>
            </c:spPr>
            <c:extLst>
              <c:ext xmlns:c16="http://schemas.microsoft.com/office/drawing/2014/chart" uri="{C3380CC4-5D6E-409C-BE32-E72D297353CC}">
                <c16:uniqueId val="{00000001-85FD-4885-840A-4CE08F04DBEB}"/>
              </c:ext>
            </c:extLst>
          </c:dPt>
          <c:dPt>
            <c:idx val="7"/>
            <c:invertIfNegative val="0"/>
            <c:bubble3D val="0"/>
            <c:spPr>
              <a:solidFill>
                <a:schemeClr val="accent6">
                  <a:lumMod val="75000"/>
                </a:schemeClr>
              </a:solidFill>
              <a:ln w="31750" cmpd="sng">
                <a:solidFill>
                  <a:schemeClr val="accent6">
                    <a:lumMod val="75000"/>
                  </a:schemeClr>
                </a:solidFill>
                <a:bevel/>
              </a:ln>
              <a:effectLst/>
            </c:spPr>
            <c:extLst>
              <c:ext xmlns:c16="http://schemas.microsoft.com/office/drawing/2014/chart" uri="{C3380CC4-5D6E-409C-BE32-E72D297353CC}">
                <c16:uniqueId val="{0000000F-85FD-4885-840A-4CE08F04DBEB}"/>
              </c:ext>
            </c:extLst>
          </c:dPt>
          <c:dPt>
            <c:idx val="8"/>
            <c:invertIfNegative val="0"/>
            <c:bubble3D val="0"/>
            <c:spPr>
              <a:solidFill>
                <a:schemeClr val="accent6">
                  <a:lumMod val="75000"/>
                </a:schemeClr>
              </a:solidFill>
              <a:ln w="31750" cmpd="sng">
                <a:solidFill>
                  <a:schemeClr val="accent6">
                    <a:lumMod val="75000"/>
                  </a:schemeClr>
                </a:solidFill>
                <a:bevel/>
              </a:ln>
              <a:effectLst/>
            </c:spPr>
            <c:extLst>
              <c:ext xmlns:c16="http://schemas.microsoft.com/office/drawing/2014/chart" uri="{C3380CC4-5D6E-409C-BE32-E72D297353CC}">
                <c16:uniqueId val="{00000011-85FD-4885-840A-4CE08F04DBEB}"/>
              </c:ext>
            </c:extLst>
          </c:dPt>
          <c:dPt>
            <c:idx val="9"/>
            <c:invertIfNegative val="0"/>
            <c:bubble3D val="0"/>
            <c:spPr>
              <a:solidFill>
                <a:schemeClr val="accent6">
                  <a:lumMod val="75000"/>
                </a:schemeClr>
              </a:solidFill>
              <a:ln w="31750" cmpd="sng">
                <a:solidFill>
                  <a:schemeClr val="accent6">
                    <a:lumMod val="75000"/>
                  </a:schemeClr>
                </a:solidFill>
                <a:bevel/>
              </a:ln>
              <a:effectLst/>
            </c:spPr>
            <c:extLst>
              <c:ext xmlns:c16="http://schemas.microsoft.com/office/drawing/2014/chart" uri="{C3380CC4-5D6E-409C-BE32-E72D297353CC}">
                <c16:uniqueId val="{00000013-85FD-4885-840A-4CE08F04DBEB}"/>
              </c:ext>
            </c:extLst>
          </c:dPt>
          <c:dPt>
            <c:idx val="10"/>
            <c:invertIfNegative val="0"/>
            <c:bubble3D val="0"/>
            <c:spPr>
              <a:solidFill>
                <a:schemeClr val="accent6">
                  <a:lumMod val="75000"/>
                </a:schemeClr>
              </a:solidFill>
              <a:ln w="31750" cmpd="sng">
                <a:solidFill>
                  <a:schemeClr val="accent6">
                    <a:lumMod val="75000"/>
                  </a:schemeClr>
                </a:solidFill>
                <a:bevel/>
              </a:ln>
              <a:effectLst/>
            </c:spPr>
            <c:extLst>
              <c:ext xmlns:c16="http://schemas.microsoft.com/office/drawing/2014/chart" uri="{C3380CC4-5D6E-409C-BE32-E72D297353CC}">
                <c16:uniqueId val="{00000015-85FD-4885-840A-4CE08F04DBEB}"/>
              </c:ext>
            </c:extLst>
          </c:dPt>
          <c:dPt>
            <c:idx val="11"/>
            <c:invertIfNegative val="0"/>
            <c:bubble3D val="0"/>
            <c:spPr>
              <a:solidFill>
                <a:srgbClr val="FFD44B"/>
              </a:solidFill>
              <a:ln w="31750" cmpd="sng">
                <a:solidFill>
                  <a:srgbClr val="FFD44B"/>
                </a:solidFill>
                <a:bevel/>
              </a:ln>
              <a:effectLst/>
            </c:spPr>
            <c:extLst>
              <c:ext xmlns:c16="http://schemas.microsoft.com/office/drawing/2014/chart" uri="{C3380CC4-5D6E-409C-BE32-E72D297353CC}">
                <c16:uniqueId val="{00000017-85FD-4885-840A-4CE08F04DBEB}"/>
              </c:ext>
            </c:extLst>
          </c:dPt>
          <c:dPt>
            <c:idx val="12"/>
            <c:invertIfNegative val="0"/>
            <c:bubble3D val="0"/>
            <c:spPr>
              <a:solidFill>
                <a:srgbClr val="FFD44B"/>
              </a:solidFill>
              <a:ln w="31750" cmpd="sng">
                <a:solidFill>
                  <a:srgbClr val="FFD44B"/>
                </a:solidFill>
                <a:bevel/>
              </a:ln>
              <a:effectLst/>
            </c:spPr>
            <c:extLst>
              <c:ext xmlns:c16="http://schemas.microsoft.com/office/drawing/2014/chart" uri="{C3380CC4-5D6E-409C-BE32-E72D297353CC}">
                <c16:uniqueId val="{00000019-85FD-4885-840A-4CE08F04DBEB}"/>
              </c:ext>
            </c:extLst>
          </c:dPt>
          <c:dPt>
            <c:idx val="13"/>
            <c:invertIfNegative val="0"/>
            <c:bubble3D val="0"/>
            <c:spPr>
              <a:solidFill>
                <a:srgbClr val="FFD44B"/>
              </a:solidFill>
              <a:ln w="31750" cmpd="sng">
                <a:solidFill>
                  <a:srgbClr val="FFD44B"/>
                </a:solidFill>
                <a:bevel/>
              </a:ln>
              <a:effectLst/>
            </c:spPr>
            <c:extLst>
              <c:ext xmlns:c16="http://schemas.microsoft.com/office/drawing/2014/chart" uri="{C3380CC4-5D6E-409C-BE32-E72D297353CC}">
                <c16:uniqueId val="{0000001B-85FD-4885-840A-4CE08F04DBEB}"/>
              </c:ext>
            </c:extLst>
          </c:dPt>
          <c:dPt>
            <c:idx val="14"/>
            <c:invertIfNegative val="0"/>
            <c:bubble3D val="0"/>
            <c:spPr>
              <a:solidFill>
                <a:srgbClr val="FFD44B"/>
              </a:solidFill>
              <a:ln w="31750" cmpd="sng">
                <a:solidFill>
                  <a:srgbClr val="FFD44B"/>
                </a:solidFill>
                <a:bevel/>
              </a:ln>
              <a:effectLst/>
            </c:spPr>
            <c:extLst>
              <c:ext xmlns:c16="http://schemas.microsoft.com/office/drawing/2014/chart" uri="{C3380CC4-5D6E-409C-BE32-E72D297353CC}">
                <c16:uniqueId val="{0000001D-85FD-4885-840A-4CE08F04DBEB}"/>
              </c:ext>
            </c:extLst>
          </c:dPt>
          <c:dPt>
            <c:idx val="15"/>
            <c:invertIfNegative val="0"/>
            <c:bubble3D val="0"/>
            <c:spPr>
              <a:solidFill>
                <a:srgbClr val="FFD44B"/>
              </a:solidFill>
              <a:ln w="31750" cmpd="sng">
                <a:solidFill>
                  <a:srgbClr val="FFD44B"/>
                </a:solidFill>
                <a:bevel/>
              </a:ln>
              <a:effectLst/>
            </c:spPr>
            <c:extLst>
              <c:ext xmlns:c16="http://schemas.microsoft.com/office/drawing/2014/chart" uri="{C3380CC4-5D6E-409C-BE32-E72D297353CC}">
                <c16:uniqueId val="{0000001F-85FD-4885-840A-4CE08F04DBEB}"/>
              </c:ext>
            </c:extLst>
          </c:dPt>
          <c:dPt>
            <c:idx val="16"/>
            <c:invertIfNegative val="0"/>
            <c:bubble3D val="0"/>
            <c:spPr>
              <a:solidFill>
                <a:srgbClr val="FFD44B"/>
              </a:solidFill>
              <a:ln w="31750" cmpd="sng">
                <a:solidFill>
                  <a:srgbClr val="FFD44B"/>
                </a:solidFill>
                <a:bevel/>
              </a:ln>
              <a:effectLst/>
            </c:spPr>
            <c:extLst>
              <c:ext xmlns:c16="http://schemas.microsoft.com/office/drawing/2014/chart" uri="{C3380CC4-5D6E-409C-BE32-E72D297353CC}">
                <c16:uniqueId val="{00000021-85FD-4885-840A-4CE08F04DBEB}"/>
              </c:ext>
            </c:extLst>
          </c:dPt>
          <c:dPt>
            <c:idx val="17"/>
            <c:invertIfNegative val="0"/>
            <c:bubble3D val="0"/>
            <c:spPr>
              <a:solidFill>
                <a:srgbClr val="FFD44B"/>
              </a:solidFill>
              <a:ln w="31750" cmpd="sng">
                <a:solidFill>
                  <a:srgbClr val="FFD44B"/>
                </a:solidFill>
                <a:bevel/>
              </a:ln>
              <a:effectLst/>
            </c:spPr>
            <c:extLst>
              <c:ext xmlns:c16="http://schemas.microsoft.com/office/drawing/2014/chart" uri="{C3380CC4-5D6E-409C-BE32-E72D297353CC}">
                <c16:uniqueId val="{00000017-2236-4BC0-BEBC-DCF96761EBF8}"/>
              </c:ext>
            </c:extLst>
          </c:dPt>
          <c:dPt>
            <c:idx val="18"/>
            <c:invertIfNegative val="0"/>
            <c:bubble3D val="0"/>
            <c:spPr>
              <a:solidFill>
                <a:srgbClr val="FFD44B"/>
              </a:solidFill>
              <a:ln w="31750" cmpd="sng">
                <a:solidFill>
                  <a:srgbClr val="FFD44B"/>
                </a:solidFill>
                <a:bevel/>
              </a:ln>
              <a:effectLst/>
            </c:spPr>
            <c:extLst>
              <c:ext xmlns:c16="http://schemas.microsoft.com/office/drawing/2014/chart" uri="{C3380CC4-5D6E-409C-BE32-E72D297353CC}">
                <c16:uniqueId val="{00000019-2236-4BC0-BEBC-DCF96761EBF8}"/>
              </c:ext>
            </c:extLst>
          </c:dPt>
          <c:dPt>
            <c:idx val="19"/>
            <c:invertIfNegative val="0"/>
            <c:bubble3D val="0"/>
            <c:spPr>
              <a:solidFill>
                <a:srgbClr val="FFD44B"/>
              </a:solidFill>
              <a:ln w="31750" cmpd="sng">
                <a:solidFill>
                  <a:srgbClr val="FFD44B"/>
                </a:solidFill>
                <a:bevel/>
              </a:ln>
              <a:effectLst/>
            </c:spPr>
            <c:extLst>
              <c:ext xmlns:c16="http://schemas.microsoft.com/office/drawing/2014/chart" uri="{C3380CC4-5D6E-409C-BE32-E72D297353CC}">
                <c16:uniqueId val="{0000001B-2236-4BC0-BEBC-DCF96761EBF8}"/>
              </c:ext>
            </c:extLst>
          </c:dPt>
          <c:dPt>
            <c:idx val="20"/>
            <c:invertIfNegative val="0"/>
            <c:bubble3D val="0"/>
            <c:spPr>
              <a:solidFill>
                <a:srgbClr val="FFD44B"/>
              </a:solidFill>
              <a:ln w="31750" cmpd="sng">
                <a:solidFill>
                  <a:srgbClr val="FFD44B"/>
                </a:solidFill>
                <a:bevel/>
              </a:ln>
              <a:effectLst/>
            </c:spPr>
            <c:extLst>
              <c:ext xmlns:c16="http://schemas.microsoft.com/office/drawing/2014/chart" uri="{C3380CC4-5D6E-409C-BE32-E72D297353CC}">
                <c16:uniqueId val="{0000001D-2236-4BC0-BEBC-DCF96761EBF8}"/>
              </c:ext>
            </c:extLst>
          </c:dPt>
          <c:dPt>
            <c:idx val="21"/>
            <c:invertIfNegative val="0"/>
            <c:bubble3D val="0"/>
            <c:spPr>
              <a:solidFill>
                <a:srgbClr val="FFD44B"/>
              </a:solidFill>
              <a:ln w="31750" cmpd="sng">
                <a:solidFill>
                  <a:srgbClr val="FFD44B"/>
                </a:solidFill>
                <a:bevel/>
              </a:ln>
              <a:effectLst/>
            </c:spPr>
            <c:extLst>
              <c:ext xmlns:c16="http://schemas.microsoft.com/office/drawing/2014/chart" uri="{C3380CC4-5D6E-409C-BE32-E72D297353CC}">
                <c16:uniqueId val="{0000001F-2236-4BC0-BEBC-DCF96761EBF8}"/>
              </c:ext>
            </c:extLst>
          </c:dPt>
          <c:dPt>
            <c:idx val="22"/>
            <c:invertIfNegative val="0"/>
            <c:bubble3D val="0"/>
            <c:spPr>
              <a:solidFill>
                <a:srgbClr val="FFD44B"/>
              </a:solidFill>
              <a:ln w="31750" cmpd="sng">
                <a:solidFill>
                  <a:srgbClr val="FFD44B"/>
                </a:solidFill>
                <a:bevel/>
              </a:ln>
              <a:effectLst/>
            </c:spPr>
            <c:extLst>
              <c:ext xmlns:c16="http://schemas.microsoft.com/office/drawing/2014/chart" uri="{C3380CC4-5D6E-409C-BE32-E72D297353CC}">
                <c16:uniqueId val="{00000021-2236-4BC0-BEBC-DCF96761EBF8}"/>
              </c:ext>
            </c:extLst>
          </c:dPt>
          <c:dPt>
            <c:idx val="23"/>
            <c:invertIfNegative val="0"/>
            <c:bubble3D val="0"/>
            <c:spPr>
              <a:solidFill>
                <a:srgbClr val="FFD44B"/>
              </a:solidFill>
              <a:ln w="31750" cmpd="sng">
                <a:solidFill>
                  <a:srgbClr val="FFD44B"/>
                </a:solidFill>
                <a:bevel/>
              </a:ln>
              <a:effectLst/>
            </c:spPr>
            <c:extLst>
              <c:ext xmlns:c16="http://schemas.microsoft.com/office/drawing/2014/chart" uri="{C3380CC4-5D6E-409C-BE32-E72D297353CC}">
                <c16:uniqueId val="{00000023-2236-4BC0-BEBC-DCF96761EBF8}"/>
              </c:ext>
            </c:extLst>
          </c:dPt>
          <c:dPt>
            <c:idx val="24"/>
            <c:invertIfNegative val="0"/>
            <c:bubble3D val="0"/>
            <c:spPr>
              <a:solidFill>
                <a:srgbClr val="FFD44B"/>
              </a:solidFill>
              <a:ln w="31750" cmpd="sng">
                <a:solidFill>
                  <a:srgbClr val="FFD44B"/>
                </a:solidFill>
                <a:bevel/>
              </a:ln>
              <a:effectLst/>
            </c:spPr>
            <c:extLst>
              <c:ext xmlns:c16="http://schemas.microsoft.com/office/drawing/2014/chart" uri="{C3380CC4-5D6E-409C-BE32-E72D297353CC}">
                <c16:uniqueId val="{00000025-2236-4BC0-BEBC-DCF96761EBF8}"/>
              </c:ext>
            </c:extLst>
          </c:dPt>
          <c:dPt>
            <c:idx val="25"/>
            <c:invertIfNegative val="0"/>
            <c:bubble3D val="0"/>
            <c:spPr>
              <a:solidFill>
                <a:srgbClr val="FFD44B"/>
              </a:solidFill>
              <a:ln w="31750" cmpd="sng">
                <a:solidFill>
                  <a:srgbClr val="FFD44B"/>
                </a:solidFill>
                <a:bevel/>
              </a:ln>
              <a:effectLst/>
            </c:spPr>
            <c:extLst>
              <c:ext xmlns:c16="http://schemas.microsoft.com/office/drawing/2014/chart" uri="{C3380CC4-5D6E-409C-BE32-E72D297353CC}">
                <c16:uniqueId val="{00000027-2236-4BC0-BEBC-DCF96761EBF8}"/>
              </c:ext>
            </c:extLst>
          </c:dPt>
          <c:cat>
            <c:strRef>
              <c:f>'Foglio 4'!$A$16:$A$41</c:f>
              <c:strCache>
                <c:ptCount val="26"/>
                <c:pt idx="0">
                  <c:v>Harbin Institute technology</c:v>
                </c:pt>
                <c:pt idx="1">
                  <c:v>Guangdong University</c:v>
                </c:pt>
                <c:pt idx="2">
                  <c:v>Zhejiang University</c:v>
                </c:pt>
                <c:pt idx="3">
                  <c:v>Tianjin University</c:v>
                </c:pt>
                <c:pt idx="4">
                  <c:v>Beijing University</c:v>
                </c:pt>
                <c:pt idx="5">
                  <c:v>Northwestern University</c:v>
                </c:pt>
                <c:pt idx="6">
                  <c:v>Southern University</c:v>
                </c:pt>
                <c:pt idx="7">
                  <c:v>NASA</c:v>
                </c:pt>
                <c:pt idx="8">
                  <c:v>CNES</c:v>
                </c:pt>
                <c:pt idx="9">
                  <c:v>CenNavi technologies</c:v>
                </c:pt>
                <c:pt idx="10">
                  <c:v>Korea Aerospace research institute</c:v>
                </c:pt>
                <c:pt idx="11">
                  <c:v>Astroscale</c:v>
                </c:pt>
                <c:pt idx="12">
                  <c:v>Maxar Space</c:v>
                </c:pt>
                <c:pt idx="13">
                  <c:v>MacDonald Dettwiler</c:v>
                </c:pt>
                <c:pt idx="14">
                  <c:v>Orbit fab</c:v>
                </c:pt>
                <c:pt idx="15">
                  <c:v>Redwire</c:v>
                </c:pt>
                <c:pt idx="16">
                  <c:v>Astrium</c:v>
                </c:pt>
                <c:pt idx="17">
                  <c:v>Altius Space</c:v>
                </c:pt>
                <c:pt idx="18">
                  <c:v>Clearspace</c:v>
                </c:pt>
                <c:pt idx="19">
                  <c:v>D-Orbit</c:v>
                </c:pt>
                <c:pt idx="20">
                  <c:v>Effective Space Solutions</c:v>
                </c:pt>
                <c:pt idx="21">
                  <c:v>Hellenic Technology Robotics</c:v>
                </c:pt>
                <c:pt idx="22">
                  <c:v>Kawasaky Heavy Industries</c:v>
                </c:pt>
                <c:pt idx="23">
                  <c:v>MacDonald Dettwiler</c:v>
                </c:pt>
                <c:pt idx="24">
                  <c:v>Boeing</c:v>
                </c:pt>
                <c:pt idx="25">
                  <c:v>Space applications services NV/SA</c:v>
                </c:pt>
              </c:strCache>
            </c:strRef>
          </c:cat>
          <c:val>
            <c:numRef>
              <c:f>'Foglio 4'!$B$16:$B$41</c:f>
              <c:numCache>
                <c:formatCode>General</c:formatCode>
                <c:ptCount val="26"/>
                <c:pt idx="0">
                  <c:v>11</c:v>
                </c:pt>
                <c:pt idx="1">
                  <c:v>1</c:v>
                </c:pt>
                <c:pt idx="2">
                  <c:v>1</c:v>
                </c:pt>
                <c:pt idx="3">
                  <c:v>1</c:v>
                </c:pt>
                <c:pt idx="4">
                  <c:v>1</c:v>
                </c:pt>
                <c:pt idx="5">
                  <c:v>1</c:v>
                </c:pt>
                <c:pt idx="6">
                  <c:v>1</c:v>
                </c:pt>
                <c:pt idx="7">
                  <c:v>1</c:v>
                </c:pt>
                <c:pt idx="8">
                  <c:v>1</c:v>
                </c:pt>
                <c:pt idx="9">
                  <c:v>3</c:v>
                </c:pt>
                <c:pt idx="10">
                  <c:v>1</c:v>
                </c:pt>
                <c:pt idx="11">
                  <c:v>13</c:v>
                </c:pt>
                <c:pt idx="12">
                  <c:v>7</c:v>
                </c:pt>
                <c:pt idx="13">
                  <c:v>3</c:v>
                </c:pt>
                <c:pt idx="14">
                  <c:v>2</c:v>
                </c:pt>
                <c:pt idx="15">
                  <c:v>2</c:v>
                </c:pt>
                <c:pt idx="16">
                  <c:v>2</c:v>
                </c:pt>
                <c:pt idx="17">
                  <c:v>1</c:v>
                </c:pt>
                <c:pt idx="18">
                  <c:v>1</c:v>
                </c:pt>
                <c:pt idx="19">
                  <c:v>1</c:v>
                </c:pt>
                <c:pt idx="20">
                  <c:v>3</c:v>
                </c:pt>
                <c:pt idx="21">
                  <c:v>1</c:v>
                </c:pt>
                <c:pt idx="22">
                  <c:v>1</c:v>
                </c:pt>
                <c:pt idx="23">
                  <c:v>3</c:v>
                </c:pt>
                <c:pt idx="24">
                  <c:v>1</c:v>
                </c:pt>
                <c:pt idx="25">
                  <c:v>1</c:v>
                </c:pt>
              </c:numCache>
            </c:numRef>
          </c:val>
          <c:extLst>
            <c:ext xmlns:c16="http://schemas.microsoft.com/office/drawing/2014/chart" uri="{C3380CC4-5D6E-409C-BE32-E72D297353CC}">
              <c16:uniqueId val="{00000022-85FD-4885-840A-4CE08F04DBEB}"/>
            </c:ext>
          </c:extLst>
        </c:ser>
        <c:dLbls>
          <c:showLegendKey val="0"/>
          <c:showVal val="0"/>
          <c:showCatName val="0"/>
          <c:showSerName val="0"/>
          <c:showPercent val="0"/>
          <c:showBubbleSize val="0"/>
        </c:dLbls>
        <c:gapWidth val="219"/>
        <c:overlap val="-27"/>
        <c:axId val="1032579343"/>
        <c:axId val="1032573935"/>
      </c:barChart>
      <c:catAx>
        <c:axId val="103257934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3420000" spcFirstLastPara="1" vertOverflow="ellipsis" wrap="square" anchor="ctr" anchorCtr="0"/>
          <a:lstStyle/>
          <a:p>
            <a:pPr>
              <a:defRPr sz="800" b="1" i="0" u="none" strike="noStrike" kern="1200" baseline="0">
                <a:solidFill>
                  <a:schemeClr val="tx1">
                    <a:lumMod val="65000"/>
                    <a:lumOff val="35000"/>
                  </a:schemeClr>
                </a:solidFill>
                <a:latin typeface="+mn-lt"/>
                <a:ea typeface="+mn-ea"/>
                <a:cs typeface="+mn-cs"/>
              </a:defRPr>
            </a:pPr>
            <a:endParaRPr lang="it-IT"/>
          </a:p>
        </c:txPr>
        <c:crossAx val="1032573935"/>
        <c:crosses val="autoZero"/>
        <c:auto val="1"/>
        <c:lblAlgn val="ctr"/>
        <c:lblOffset val="100"/>
        <c:noMultiLvlLbl val="0"/>
      </c:catAx>
      <c:valAx>
        <c:axId val="103257393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it-IT"/>
          </a:p>
        </c:txPr>
        <c:crossAx val="1032579343"/>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rot="360000" anchor="ctr" anchorCtr="0"/>
    <a:lstStyle/>
    <a:p>
      <a:pPr>
        <a:defRPr/>
      </a:pPr>
      <a:endParaRPr lang="it-IT"/>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400" b="1" i="0" u="none" strike="noStrike" kern="1200" spc="0" baseline="0">
                <a:solidFill>
                  <a:schemeClr val="tx1"/>
                </a:solidFill>
                <a:latin typeface="+mn-lt"/>
                <a:ea typeface="+mn-ea"/>
                <a:cs typeface="+mn-cs"/>
              </a:defRPr>
            </a:pPr>
            <a:r>
              <a:rPr lang="it-IT" sz="1400" b="1"/>
              <a:t>ALIVE / DEAD families</a:t>
            </a:r>
          </a:p>
        </c:rich>
      </c:tx>
      <c:layout>
        <c:manualLayout>
          <c:xMode val="edge"/>
          <c:yMode val="edge"/>
          <c:x val="0.28542591505726611"/>
          <c:y val="3.5906642728904849E-2"/>
        </c:manualLayout>
      </c:layout>
      <c:overlay val="0"/>
      <c:spPr>
        <a:noFill/>
        <a:ln>
          <a:noFill/>
        </a:ln>
        <a:effectLst/>
      </c:spPr>
      <c:txPr>
        <a:bodyPr rot="0" spcFirstLastPara="1" vertOverflow="ellipsis" vert="horz" wrap="square" anchor="ctr" anchorCtr="1"/>
        <a:lstStyle/>
        <a:p>
          <a:pPr>
            <a:defRPr lang="en-US" sz="1400" b="1" i="0" u="none" strike="noStrike" kern="1200" spc="0" baseline="0">
              <a:solidFill>
                <a:schemeClr val="tx1"/>
              </a:solidFill>
              <a:latin typeface="+mn-lt"/>
              <a:ea typeface="+mn-ea"/>
              <a:cs typeface="+mn-cs"/>
            </a:defRPr>
          </a:pPr>
          <a:endParaRPr lang="it-IT"/>
        </a:p>
      </c:txPr>
    </c:title>
    <c:autoTitleDeleted val="0"/>
    <c:plotArea>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0BD4-4BA9-8616-002FE38DD96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0BD4-4BA9-8616-002FE38DD966}"/>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0BD4-4BA9-8616-002FE38DD966}"/>
              </c:ext>
            </c:extLst>
          </c:dPt>
          <c:dLbls>
            <c:dLbl>
              <c:idx val="0"/>
              <c:layout>
                <c:manualLayout>
                  <c:x val="0.13772396755230523"/>
                  <c:y val="-0.14663730158730154"/>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BD4-4BA9-8616-002FE38DD966}"/>
                </c:ext>
              </c:extLst>
            </c:dLbl>
            <c:dLbl>
              <c:idx val="1"/>
              <c:layout>
                <c:manualLayout>
                  <c:x val="-0.10889566168475691"/>
                  <c:y val="-8.5015476190476197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BD4-4BA9-8616-002FE38DD966}"/>
                </c:ext>
              </c:extLst>
            </c:dLbl>
            <c:dLbl>
              <c:idx val="2"/>
              <c:delete val="1"/>
              <c:extLst>
                <c:ext xmlns:c15="http://schemas.microsoft.com/office/drawing/2012/chart" uri="{CE6537A1-D6FC-4f65-9D91-7224C49458BB}"/>
                <c:ext xmlns:c16="http://schemas.microsoft.com/office/drawing/2014/chart" uri="{C3380CC4-5D6E-409C-BE32-E72D297353CC}">
                  <c16:uniqueId val="{00000005-0BD4-4BA9-8616-002FE38DD966}"/>
                </c:ext>
              </c:extLst>
            </c:dLbl>
            <c:spPr>
              <a:noFill/>
              <a:ln>
                <a:noFill/>
              </a:ln>
              <a:effectLst/>
            </c:spPr>
            <c:txPr>
              <a:bodyPr rot="0" spcFirstLastPara="1" vertOverflow="ellipsis" vert="horz" wrap="square" lIns="38100" tIns="19050" rIns="38100" bIns="19050" anchor="ctr" anchorCtr="1">
                <a:spAutoFit/>
              </a:bodyPr>
              <a:lstStyle/>
              <a:p>
                <a:pPr>
                  <a:defRPr lang="en-US" sz="1000" b="1" i="0" u="none" strike="noStrike" kern="1200" baseline="0">
                    <a:solidFill>
                      <a:schemeClr val="tx1"/>
                    </a:solidFill>
                    <a:latin typeface="+mn-lt"/>
                    <a:ea typeface="+mn-ea"/>
                    <a:cs typeface="+mn-cs"/>
                  </a:defRPr>
                </a:pPr>
                <a:endParaRPr lang="it-IT"/>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'Foglio 4'!$K$2:$K$4</c:f>
              <c:strCache>
                <c:ptCount val="3"/>
                <c:pt idx="0">
                  <c:v>Alive</c:v>
                </c:pt>
                <c:pt idx="1">
                  <c:v>Dead</c:v>
                </c:pt>
                <c:pt idx="2">
                  <c:v>Indeterminate</c:v>
                </c:pt>
              </c:strCache>
            </c:strRef>
          </c:cat>
          <c:val>
            <c:numRef>
              <c:f>'Foglio 4'!$L$2:$L$4</c:f>
              <c:numCache>
                <c:formatCode>General</c:formatCode>
                <c:ptCount val="3"/>
                <c:pt idx="0">
                  <c:v>54</c:v>
                </c:pt>
                <c:pt idx="1">
                  <c:v>3</c:v>
                </c:pt>
                <c:pt idx="2">
                  <c:v>1</c:v>
                </c:pt>
              </c:numCache>
            </c:numRef>
          </c:val>
          <c:extLst>
            <c:ext xmlns:c16="http://schemas.microsoft.com/office/drawing/2014/chart" uri="{C3380CC4-5D6E-409C-BE32-E72D297353CC}">
              <c16:uniqueId val="{00000006-0BD4-4BA9-8616-002FE38DD966}"/>
            </c:ext>
          </c:extLst>
        </c:ser>
        <c:dLbls>
          <c:showLegendKey val="0"/>
          <c:showVal val="0"/>
          <c:showCatName val="0"/>
          <c:showSerName val="0"/>
          <c:showPercent val="0"/>
          <c:showBubbleSize val="0"/>
          <c:showLeaderLines val="1"/>
        </c:dLbls>
        <c:firstSliceAng val="298"/>
        <c:holeSize val="75"/>
      </c:doughnut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1050" b="1" i="0" u="none" strike="noStrike" kern="1200" baseline="0">
              <a:solidFill>
                <a:schemeClr val="tx1"/>
              </a:solidFill>
              <a:latin typeface="+mn-lt"/>
              <a:ea typeface="+mn-ea"/>
              <a:cs typeface="+mn-cs"/>
            </a:defRPr>
          </a:pPr>
          <a:endParaRPr lang="it-I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lang="en-US" sz="900" b="0" i="0" u="none" strike="noStrike" kern="1200" baseline="0">
          <a:solidFill>
            <a:schemeClr val="tx1"/>
          </a:solidFill>
          <a:latin typeface="+mn-lt"/>
          <a:ea typeface="+mn-ea"/>
          <a:cs typeface="+mn-cs"/>
        </a:defRPr>
      </a:pPr>
      <a:endParaRPr lang="it-I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7"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4.png"/><Relationship Id="rId5" Type="http://schemas.openxmlformats.org/officeDocument/2006/relationships/image" Target="../media/image3.png"/><Relationship Id="rId4" Type="http://schemas.openxmlformats.org/officeDocument/2006/relationships/image" Target="../media/image2.png"/></Relationships>
</file>

<file path=xl/drawings/_rels/drawing2.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600075</xdr:colOff>
      <xdr:row>1</xdr:row>
      <xdr:rowOff>2857</xdr:rowOff>
    </xdr:from>
    <xdr:to>
      <xdr:col>8</xdr:col>
      <xdr:colOff>182475</xdr:colOff>
      <xdr:row>12</xdr:row>
      <xdr:rowOff>171450</xdr:rowOff>
    </xdr:to>
    <xdr:graphicFrame macro="">
      <xdr:nvGraphicFramePr>
        <xdr:cNvPr id="2" name="Grafico 1">
          <a:extLst>
            <a:ext uri="{FF2B5EF4-FFF2-40B4-BE49-F238E27FC236}">
              <a16:creationId xmlns:a16="http://schemas.microsoft.com/office/drawing/2014/main" id="{733EC2C3-F6C7-90AC-9169-04D30A2C898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4762</xdr:colOff>
      <xdr:row>16</xdr:row>
      <xdr:rowOff>0</xdr:rowOff>
    </xdr:from>
    <xdr:to>
      <xdr:col>9</xdr:col>
      <xdr:colOff>323850</xdr:colOff>
      <xdr:row>30</xdr:row>
      <xdr:rowOff>90486</xdr:rowOff>
    </xdr:to>
    <xdr:graphicFrame macro="">
      <xdr:nvGraphicFramePr>
        <xdr:cNvPr id="3" name="Grafico 2">
          <a:extLst>
            <a:ext uri="{FF2B5EF4-FFF2-40B4-BE49-F238E27FC236}">
              <a16:creationId xmlns:a16="http://schemas.microsoft.com/office/drawing/2014/main" id="{558C8408-A081-9E3D-DEBE-1CFF8B41CB9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16</xdr:col>
      <xdr:colOff>382904</xdr:colOff>
      <xdr:row>0</xdr:row>
      <xdr:rowOff>78471</xdr:rowOff>
    </xdr:from>
    <xdr:to>
      <xdr:col>26</xdr:col>
      <xdr:colOff>35663</xdr:colOff>
      <xdr:row>17</xdr:row>
      <xdr:rowOff>75110</xdr:rowOff>
    </xdr:to>
    <xdr:pic>
      <xdr:nvPicPr>
        <xdr:cNvPr id="7" name="Immagine 6">
          <a:extLst>
            <a:ext uri="{FF2B5EF4-FFF2-40B4-BE49-F238E27FC236}">
              <a16:creationId xmlns:a16="http://schemas.microsoft.com/office/drawing/2014/main" id="{DD1F10D9-A3B9-4D94-B49D-5AF08E4A9CF3}"/>
            </a:ext>
          </a:extLst>
        </xdr:cNvPr>
        <xdr:cNvPicPr>
          <a:picLocks noChangeAspect="1"/>
        </xdr:cNvPicPr>
      </xdr:nvPicPr>
      <xdr:blipFill>
        <a:blip xmlns:r="http://schemas.openxmlformats.org/officeDocument/2006/relationships" r:embed="rId3"/>
        <a:stretch>
          <a:fillRect/>
        </a:stretch>
      </xdr:blipFill>
      <xdr:spPr>
        <a:xfrm>
          <a:off x="12393929" y="78471"/>
          <a:ext cx="5748759" cy="3073214"/>
        </a:xfrm>
        <a:prstGeom prst="rect">
          <a:avLst/>
        </a:prstGeom>
      </xdr:spPr>
    </xdr:pic>
    <xdr:clientData/>
  </xdr:twoCellAnchor>
  <xdr:twoCellAnchor editAs="oneCell">
    <xdr:from>
      <xdr:col>0</xdr:col>
      <xdr:colOff>706951</xdr:colOff>
      <xdr:row>39</xdr:row>
      <xdr:rowOff>12246</xdr:rowOff>
    </xdr:from>
    <xdr:to>
      <xdr:col>8</xdr:col>
      <xdr:colOff>363310</xdr:colOff>
      <xdr:row>60</xdr:row>
      <xdr:rowOff>55953</xdr:rowOff>
    </xdr:to>
    <xdr:pic>
      <xdr:nvPicPr>
        <xdr:cNvPr id="8" name="Immagine 7">
          <a:extLst>
            <a:ext uri="{FF2B5EF4-FFF2-40B4-BE49-F238E27FC236}">
              <a16:creationId xmlns:a16="http://schemas.microsoft.com/office/drawing/2014/main" id="{F93FBBCC-1E45-74A8-2BA0-06F4EDB1C9DB}"/>
            </a:ext>
          </a:extLst>
        </xdr:cNvPr>
        <xdr:cNvPicPr>
          <a:picLocks noChangeAspect="1"/>
        </xdr:cNvPicPr>
      </xdr:nvPicPr>
      <xdr:blipFill>
        <a:blip xmlns:r="http://schemas.openxmlformats.org/officeDocument/2006/relationships" r:embed="rId4"/>
        <a:stretch>
          <a:fillRect/>
        </a:stretch>
      </xdr:blipFill>
      <xdr:spPr>
        <a:xfrm>
          <a:off x="706951" y="7441746"/>
          <a:ext cx="5565941" cy="4048017"/>
        </a:xfrm>
        <a:prstGeom prst="rect">
          <a:avLst/>
        </a:prstGeom>
      </xdr:spPr>
    </xdr:pic>
    <xdr:clientData/>
  </xdr:twoCellAnchor>
  <xdr:twoCellAnchor editAs="oneCell">
    <xdr:from>
      <xdr:col>10</xdr:col>
      <xdr:colOff>85725</xdr:colOff>
      <xdr:row>18</xdr:row>
      <xdr:rowOff>123824</xdr:rowOff>
    </xdr:from>
    <xdr:to>
      <xdr:col>18</xdr:col>
      <xdr:colOff>248757</xdr:colOff>
      <xdr:row>36</xdr:row>
      <xdr:rowOff>57150</xdr:rowOff>
    </xdr:to>
    <xdr:pic>
      <xdr:nvPicPr>
        <xdr:cNvPr id="9" name="Immagine 8">
          <a:extLst>
            <a:ext uri="{FF2B5EF4-FFF2-40B4-BE49-F238E27FC236}">
              <a16:creationId xmlns:a16="http://schemas.microsoft.com/office/drawing/2014/main" id="{942BAF33-BD49-B780-B9A5-624B184643CA}"/>
            </a:ext>
          </a:extLst>
        </xdr:cNvPr>
        <xdr:cNvPicPr>
          <a:picLocks noChangeAspect="1"/>
        </xdr:cNvPicPr>
      </xdr:nvPicPr>
      <xdr:blipFill>
        <a:blip xmlns:r="http://schemas.openxmlformats.org/officeDocument/2006/relationships" r:embed="rId5"/>
        <a:stretch>
          <a:fillRect/>
        </a:stretch>
      </xdr:blipFill>
      <xdr:spPr>
        <a:xfrm>
          <a:off x="6943725" y="3552824"/>
          <a:ext cx="6232361" cy="3352801"/>
        </a:xfrm>
        <a:prstGeom prst="rect">
          <a:avLst/>
        </a:prstGeom>
      </xdr:spPr>
    </xdr:pic>
    <xdr:clientData/>
  </xdr:twoCellAnchor>
  <xdr:twoCellAnchor editAs="oneCell">
    <xdr:from>
      <xdr:col>9</xdr:col>
      <xdr:colOff>355146</xdr:colOff>
      <xdr:row>38</xdr:row>
      <xdr:rowOff>122215</xdr:rowOff>
    </xdr:from>
    <xdr:to>
      <xdr:col>18</xdr:col>
      <xdr:colOff>54958</xdr:colOff>
      <xdr:row>60</xdr:row>
      <xdr:rowOff>1472</xdr:rowOff>
    </xdr:to>
    <xdr:pic>
      <xdr:nvPicPr>
        <xdr:cNvPr id="10" name="Immagine 9">
          <a:extLst>
            <a:ext uri="{FF2B5EF4-FFF2-40B4-BE49-F238E27FC236}">
              <a16:creationId xmlns:a16="http://schemas.microsoft.com/office/drawing/2014/main" id="{ED915C0C-B01C-964A-634E-AAF16BF23D7F}"/>
            </a:ext>
          </a:extLst>
        </xdr:cNvPr>
        <xdr:cNvPicPr>
          <a:picLocks noChangeAspect="1"/>
        </xdr:cNvPicPr>
      </xdr:nvPicPr>
      <xdr:blipFill>
        <a:blip xmlns:r="http://schemas.openxmlformats.org/officeDocument/2006/relationships" r:embed="rId6"/>
        <a:stretch>
          <a:fillRect/>
        </a:stretch>
      </xdr:blipFill>
      <xdr:spPr>
        <a:xfrm>
          <a:off x="6791325" y="7361215"/>
          <a:ext cx="6391532" cy="4062637"/>
        </a:xfrm>
        <a:prstGeom prst="rect">
          <a:avLst/>
        </a:prstGeom>
      </xdr:spPr>
    </xdr:pic>
    <xdr:clientData/>
  </xdr:twoCellAnchor>
  <xdr:twoCellAnchor editAs="oneCell">
    <xdr:from>
      <xdr:col>9</xdr:col>
      <xdr:colOff>507546</xdr:colOff>
      <xdr:row>39</xdr:row>
      <xdr:rowOff>84115</xdr:rowOff>
    </xdr:from>
    <xdr:to>
      <xdr:col>18</xdr:col>
      <xdr:colOff>207358</xdr:colOff>
      <xdr:row>60</xdr:row>
      <xdr:rowOff>132917</xdr:rowOff>
    </xdr:to>
    <xdr:pic>
      <xdr:nvPicPr>
        <xdr:cNvPr id="11" name="Immagine 10">
          <a:extLst>
            <a:ext uri="{FF2B5EF4-FFF2-40B4-BE49-F238E27FC236}">
              <a16:creationId xmlns:a16="http://schemas.microsoft.com/office/drawing/2014/main" id="{144D8DAD-3171-5C84-EEEB-5F87528ABC30}"/>
            </a:ext>
          </a:extLst>
        </xdr:cNvPr>
        <xdr:cNvPicPr>
          <a:picLocks noChangeAspect="1"/>
        </xdr:cNvPicPr>
      </xdr:nvPicPr>
      <xdr:blipFill>
        <a:blip xmlns:r="http://schemas.openxmlformats.org/officeDocument/2006/relationships" r:embed="rId6"/>
        <a:stretch>
          <a:fillRect/>
        </a:stretch>
      </xdr:blipFill>
      <xdr:spPr>
        <a:xfrm>
          <a:off x="6917871" y="7513615"/>
          <a:ext cx="6361597" cy="4062637"/>
        </a:xfrm>
        <a:prstGeom prst="rect">
          <a:avLst/>
        </a:prstGeom>
      </xdr:spPr>
    </xdr:pic>
    <xdr:clientData/>
  </xdr:twoCellAnchor>
  <xdr:twoCellAnchor>
    <xdr:from>
      <xdr:col>10</xdr:col>
      <xdr:colOff>525779</xdr:colOff>
      <xdr:row>5</xdr:row>
      <xdr:rowOff>66675</xdr:rowOff>
    </xdr:from>
    <xdr:to>
      <xdr:col>14</xdr:col>
      <xdr:colOff>138659</xdr:colOff>
      <xdr:row>16</xdr:row>
      <xdr:rowOff>177165</xdr:rowOff>
    </xdr:to>
    <xdr:graphicFrame macro="">
      <xdr:nvGraphicFramePr>
        <xdr:cNvPr id="4" name="Grafico 3">
          <a:extLst>
            <a:ext uri="{FF2B5EF4-FFF2-40B4-BE49-F238E27FC236}">
              <a16:creationId xmlns:a16="http://schemas.microsoft.com/office/drawing/2014/main" id="{337A8906-CFC3-6053-FB95-A9957DDC546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600075</xdr:colOff>
      <xdr:row>1</xdr:row>
      <xdr:rowOff>2856</xdr:rowOff>
    </xdr:from>
    <xdr:to>
      <xdr:col>7</xdr:col>
      <xdr:colOff>432075</xdr:colOff>
      <xdr:row>14</xdr:row>
      <xdr:rowOff>145416</xdr:rowOff>
    </xdr:to>
    <xdr:graphicFrame macro="">
      <xdr:nvGraphicFramePr>
        <xdr:cNvPr id="2" name="Grafico 1">
          <a:extLst>
            <a:ext uri="{FF2B5EF4-FFF2-40B4-BE49-F238E27FC236}">
              <a16:creationId xmlns:a16="http://schemas.microsoft.com/office/drawing/2014/main" id="{EB732EDF-CD7B-4D3F-B0B3-24E4933A1B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401002</xdr:colOff>
      <xdr:row>21</xdr:row>
      <xdr:rowOff>167640</xdr:rowOff>
    </xdr:from>
    <xdr:to>
      <xdr:col>10</xdr:col>
      <xdr:colOff>259080</xdr:colOff>
      <xdr:row>39</xdr:row>
      <xdr:rowOff>75246</xdr:rowOff>
    </xdr:to>
    <xdr:graphicFrame macro="">
      <xdr:nvGraphicFramePr>
        <xdr:cNvPr id="3" name="Grafico 2">
          <a:extLst>
            <a:ext uri="{FF2B5EF4-FFF2-40B4-BE49-F238E27FC236}">
              <a16:creationId xmlns:a16="http://schemas.microsoft.com/office/drawing/2014/main" id="{602542DA-315D-4362-95DD-ABC2C2A6DA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480058</xdr:colOff>
      <xdr:row>5</xdr:row>
      <xdr:rowOff>158114</xdr:rowOff>
    </xdr:from>
    <xdr:to>
      <xdr:col>12</xdr:col>
      <xdr:colOff>342538</xdr:colOff>
      <xdr:row>19</xdr:row>
      <xdr:rowOff>117794</xdr:rowOff>
    </xdr:to>
    <xdr:graphicFrame macro="">
      <xdr:nvGraphicFramePr>
        <xdr:cNvPr id="9" name="Grafico 8">
          <a:extLst>
            <a:ext uri="{FF2B5EF4-FFF2-40B4-BE49-F238E27FC236}">
              <a16:creationId xmlns:a16="http://schemas.microsoft.com/office/drawing/2014/main" id="{25AFA6CD-DEC5-4838-B50D-F16959A3CE6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2Fv1ETAMPheA7CbQHucIwpswiuEKLDosTVvEBLVtPa0Cf7qcYNBINB%2BjPAPCEYhpV94NoxSEhmXZ2OgOa0w1YNQ%3D%3D&amp;code=844a50c906baa111f851cba1f2b4e3c3" TargetMode="External"/><Relationship Id="rId18"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8ONvemQ5YlMlic7MJGLVJdpYvd9%2BwPbxEK0hDVYXz9n8YMr%2B9zYnL%2FSOVDMH4Jufn%2F1umWxMUvFHfP8iiedXVQ%3D%3D&amp;code=a38fb0db8af786079bd5314830dea16b" TargetMode="External"/><Relationship Id="rId26"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aSqvCB7hgMQYUlzMGtUmtLTa4J8pBEXLw5bk6kyFE1yr6h5V43Bg4HpdMMHL0%2BWUlEssSVtD01NHIl0zMG5cIw%3D%3D&amp;code=601f832915d0bd723061d82dd94bd712" TargetMode="External"/><Relationship Id="rId21"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UsICGf5gg7AQ%2FLmlwq6dm3xluH5f0%2Fl4Br5VN2Clu6KQzax3ToMwzALdL%2FKasGwswyut8BbJTMesuMll5qUmKw%3D%3D&amp;code=ed6d2083d355ff5405a4defa1512b1f9" TargetMode="External"/><Relationship Id="rId34"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JC04ngFq1tlR%2BpYVaJWpSb1VF1jx9YxK2hXSysgGVwBEGvRKsfJ2lGM%2BjkU1AD1mV4pGHMU0aGyAfCyU9ejr5g%3D%3D&amp;code=2af1c4aba3675787ced09561781309dc" TargetMode="External"/><Relationship Id="rId7"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tQoJvaQ8R8DtNo6hGGtO%2BIF8W0uxc4HUtIe9xihCBjn8tS7GZT3Zxj22KuEhi%2BOGLzs104bdZRM4WS0SUiQ2Vw%3D%3D&amp;code=f3208e76df305fcc5339e33fd16a22e1" TargetMode="External"/><Relationship Id="rId12"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fxJrep%2BQFUhEJdAtZ4IOFFDVyzP6mPnQusrU97BmkoSM7Y8zYUCP%2FIMvi4h768gedkFoxV%2FA9bQ4K8asBpoBZQ%3D%3D&amp;code=5e929e2600e63c6968b849bef930b27b" TargetMode="External"/><Relationship Id="rId17"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JZXi5WJge1l5is18GIgokvX7KGAY8Qd0bXDCPmTOCDXCD2p170SdO3Y7QA1n5UHvpRXADLHP%2BlHPs9PG22EPBQ%3D%3D&amp;code=0ccf594df9fbc5a4b6554d6d9d0c3e44" TargetMode="External"/><Relationship Id="rId25"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tQoJvaQ8R8DtNo6hGGtO%2BF7gmpnjSUztl4lsVUK%2F%2BpR%2FLK7p7DdGqqV4dJ3jEaHaernVKVWUB80tQ%2FBOV7jR1Q%3D%3D&amp;code=a5050b55e068f0df0fcdbbc32cf065a6" TargetMode="External"/><Relationship Id="rId33"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JC04ngFq1tlR%2BpYVaJWpSReovlIpOdia7978rOVJsaIlp0oUDzF%2B76g1%2ByxPuRrUZeHH8CzvVsq1WGQcVbrWKg%3D%3D&amp;code=dd9716e5d5b540ee60f24c834b94e224" TargetMode="External"/><Relationship Id="rId38" Type="http://schemas.openxmlformats.org/officeDocument/2006/relationships/comments" Target="../comments1.xml"/><Relationship Id="rId2"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2FMf795STRlMIRXRbqMB%2B3%2BG8hbPSUsmiu4kWQNZ%2B1db2V8Nfm6M497deFZ9Vs%2BzBu8DtPABD4vAinXjNye%2FwHg%3D%3D&amp;code=43388717e26ceb50211af70c303006ea" TargetMode="External"/><Relationship Id="rId16"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fxJrep%2BQFUhEJdAtZ4IOFLvMdUEOVcyiClf0%2Fv8XjG4ITCDTyKZ2rQJt7t3Qgn73qfPhxQR7YbOFe%2BYADTMUwA%3D%3D&amp;code=894ecbb92367ec561f520f6826a8f5ba" TargetMode="External"/><Relationship Id="rId20"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JC04ngFq1tlR%2BpYVaJWpSQZ3Ppn2RkKRwXR1RahwYwbhHul9wrAWLz4lxK%2F65jAuOLLh0D426mze%2B8C3F7FF8Q%3D%3D&amp;code=289b65baf1f0a9d1005dc27e797b9ad1" TargetMode="External"/><Relationship Id="rId29"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778GbH4A1g2IVAfT5sQPLf1oo9v6UFxhiGPetL1EKr2X%2F3bUeUJmX97YvtaJ5O1yL9WxUJFHG%2BDVhBZEYPrerQ%3D%3D&amp;code=08833b3aa246303b8633274ed924b4de" TargetMode="External"/><Relationship Id="rId1"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B1dzU8puc4rtk0QRhbweVmxcKMataYP%2B05UAmoVEt62E81gubN%2F8OZvQ3%2FE1DNSn0kPTlw%2F1jDddY%2FkKZWY0FQ%3D%3D&amp;code=36c83ede1d99d66d21407574a415e5f5" TargetMode="External"/><Relationship Id="rId6"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2BzdlGW%2FPPr%2FoHFv4CIKpeN1n6VjJiD47c0P6OUzpcaiBxC%2BTHZDL7U%2Bj3A2V2tn5CNDbe4r%2FQOT3njFdQQzqwQ%3D%3D&amp;code=f63fbc0f144f9832c5ea2f1754e26cbd" TargetMode="External"/><Relationship Id="rId11"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82WK45AORBmkSZGDRQAVJOvoHup54LkRRNZoM8bL4hNkn%2FEiA6jGw2NHsv692pIKeQ9cvlyfTyNzg9q9ob8erg%3D%3D&amp;code=f5faa70a05d40600d6bf27348d4ef534" TargetMode="External"/><Relationship Id="rId24"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JC04ngFq1tlR%2BpYVaJWpSW3C9h2X%2FJZfD0Z53fbzBLFDykFrGUBKE8ZUM2e7hPneY59j3y%2BYhL68O2dF4wBrtg%3D%3D&amp;code=214e2e4a2787ee89e34c52b3fd274088" TargetMode="External"/><Relationship Id="rId32"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ooC%2BSBlF2sQ2CtKGJ%2FykFw7815Mkvcy%2B7Ue6nftdf0pxddJhmH61Jr92qwa4no7vEmgV8OxOxCfd9QzN%2FIEW%2BQ%3D%3D&amp;code=04b1cf3ffab3e18aa3685835ec5c2a7c" TargetMode="External"/><Relationship Id="rId37" Type="http://schemas.openxmlformats.org/officeDocument/2006/relationships/vmlDrawing" Target="../drawings/vmlDrawing1.vml"/><Relationship Id="rId5"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6sWiG05jpaZdHCqi4AiGBMuYwIAG5tSefshea45rX7EjMjFMIWsvh2ictGj8sAST1p%2Fc06iMw9qhi4qn2cijqw%3D%3D&amp;code=273ab8b5da26b8fc75456823695e7932" TargetMode="External"/><Relationship Id="rId15"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0wObIeBqrh2u4PNYmNlS1FsR%2BmNOdcHXAyr1ZSA1aUolR08Ka3wmcsPOpF0iOOM603poX5IAoycmkRaKaeXntA%3D%3D&amp;code=a2dff0a4910aa6de0e97cabdae92dafb" TargetMode="External"/><Relationship Id="rId23"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JC04ngFq1tlR%2BpYVaJWpSSbuoJICjLHDIGFgH%2BZQMwvuQRUABe6%2BQJDqdYyOBqg2UHssXuviV2xtujJjn8%2FRmQ%3D%3D&amp;code=9cdd9c740d606fd4e268003b119fe083" TargetMode="External"/><Relationship Id="rId28"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EiUjEcCa75mbzDtaDavc0eDAO0exCcFivNZO4JdFwhTh2aqM55FvaBufX9knvDuOKwcLMRLIgWPMSVQJ5lU9sQ%3D%3D&amp;code=abc668246952c5bcda7715f6a31484e9" TargetMode="External"/><Relationship Id="rId36" Type="http://schemas.openxmlformats.org/officeDocument/2006/relationships/printerSettings" Target="../printerSettings/printerSettings1.bin"/><Relationship Id="rId10"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JC04ngFq1tlR%2BpYVaJWpSf3HdygmXP8qY9nDYNLWx%2B7iInoCDEZMhMtVvaeniwjdckZPENzQNyc%2F2iJjgEuQKA%3D%3D&amp;code=e014923b9eae235cc3f9d2724437be63" TargetMode="External"/><Relationship Id="rId19"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fxJrep%2BQFUhEJdAtZ4IOFAkR3QSv7lGZ84%2F6tdHaRlx4eoOg4cUOgF8ti1aQTNaEEdv3UaSxVzmNZFtKh172rg%3D%3D&amp;code=53f27a1d141fc607d2b2d45816a2acd2" TargetMode="External"/><Relationship Id="rId31"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JZTQgK3z3lVY4cnk2OoPizWy%2BJNBKf8mMA09D3FBoqOBREagp1cAhLO46ji9%2BTcFIy7TZ9sAGyPln78%2Fym196w%3D%3D&amp;code=63ec39e37c95fc90f85201971123c167" TargetMode="External"/><Relationship Id="rId4"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JC04ngFq1tlR%2BpYVaJWpSey%2F3nvGY0D%2BMI5fCl98xjZa5tiy%2BLsmqLlmU%2FqEgEJRFkak2ksi2PPpdWIWFPHJHQ%3D%3D&amp;code=596786bc7796af30c881f01dfb6b6da1" TargetMode="External"/><Relationship Id="rId9"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H%2F80h3tlAORVFEP7XfZHhtG6KZzy%2BRjebHh1tf0Bv5etSpOhoL5EXnEGP1pq0cJYCOMCk1rlWNfnB5zyCx2X6w%3D%3D&amp;code=341c9274a9e26d0163b16dbf1bb708f7" TargetMode="External"/><Relationship Id="rId14"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sc2TwdiI1fGBAkcebDAiCsaHnrmGBXmoQVoNY1Su9hWddfN8eInDd2BQ4gI10ww5f4QKftpZwpFLFZRc%2BTO7yg%3D%3D&amp;code=5ef0f63401228d2738ebb77000da0eee" TargetMode="External"/><Relationship Id="rId22"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w%2FC%2F6ylZvEHMiHCftq0mr0CECeVdYeiagCoO1Mm9ERDcXFm3RDeYndVVDZ0RVMmbtz2VKM3qYFAJen2Jn2w8%2BQ%3D%3D&amp;code=c720badcb75fc99709cd499810bba955" TargetMode="External"/><Relationship Id="rId27"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tQoJvaQ8R8DtNo6hGGtO%2BKW0F9GQQNrLLZ55JLSrivRNB6GEVntpBJVQXseLpwfr6dMz8aucV%2B9arKl3WYe50g%3D%3D&amp;code=40eee38dec586914d5dc52dc18937595" TargetMode="External"/><Relationship Id="rId30"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0wObIeBqrh2u4PNYmNlS1FcaSTBhDPzXnP%2B3hT5mcfREeRJes1M3879UNfISz7rLN5NjntTQ8eNjW52IFU91uA%3D%3D&amp;code=055a576ece36a61a49bb7282dc2600d5" TargetMode="External"/><Relationship Id="rId35"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fxJrep%2BQFUhEJdAtZ4IOFAILI%2FfJ6us3a2tzeSBmHBONGNH41fj37pSCh8BTm%2FrW7IqHwRhiC%2BdIwyX%2FIBkrgg%3D%3D&amp;code=933478a64312ea3000d127da9df2a916" TargetMode="External"/><Relationship Id="rId8"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JC04ngFq1tlR%2BpYVaJWpSUniQXWfv2GWo0B83lB8XMXVCrdGuqmA2Xb52yxhpoOtYIqrhXVmA%2Bkb4i1xM7POCA%3D%3D&amp;code=1dc9aa3984df5e0369b0d37bebd85fc0" TargetMode="External"/><Relationship Id="rId3"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ZKV3OtqUeXQQ8ahIT5lWGKmrcEmjmXmVYJaNEPqJiXgyXZqr%2FU2CeZCye0t75pLOILKfk5qDirEKvNmQRmbGsQ%3D%3D&amp;code=1f44ab9bd44d50fcb8307ab53679242e"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3"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COHPrc%2FqZhYCdkv6U6vG%2FCyps7nUKHhS%2F%2Bk0AyWFqeqybp3jeGrFmxb%2FR13oSOy4vzp4wbyB%2Fqq%2B6cZRMy%2BDIQ%3D%3D&amp;code=188f4449d6a547b019cad0129f5f4cc3" TargetMode="External"/><Relationship Id="rId18"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VouknlTYSH2s%2FwpdCYaw1w4ShRXmd4gPA%2F9XANDhggD2PptgLnkCUm8xyrE3b6YWImOX1RcpHTzosWUXF63Z3A%3D%3D&amp;code=7f2f721d5612abfc8fcf4e803e3803d3" TargetMode="External"/><Relationship Id="rId26"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JZTQgK3z3lVY4cnk2OoPi7BpyOnSLO0tiDsTU8TahiYPRoA5zm6XjUS9dEstKPhj5%2BzHjJvjPx8h%2Ba7bPvQUFQ%3D%3D&amp;code=93a7efb44d55967b3e8e8060e15f06bc" TargetMode="External"/><Relationship Id="rId39"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tQoJvaQ8R8DtNo6hGGtO%2BLKAA348wtsHbDMl%2BA35YLEL%2FuvFrudwT42lkvNmZB3be4VVXosr949M8UnocsscUw%3D%3D&amp;code=b0f4b505bdb1a19a7e24b8907f4cdfdd" TargetMode="External"/><Relationship Id="rId21"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B1dzU8puc4rtk0QRhbweVqKxwOomAO5Njfdcx%2BIM%2FLWgJ4FEGqPHhWmqu9onW6L8lCzYTFnAmjt6rGzK2e%2BDZg%3D%3D&amp;code=b38981d02472ed078c5192e5143ba3b2" TargetMode="External"/><Relationship Id="rId34"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82WK45AORBmkSZGDRQAVJBuaHVR7rjzFoa%2FqzqYvAsbQV%2FTCq6QfO02Q%2Fr2ux9B%2FxNhvFfAyO4wxsB1lpMIl9g%3D%3D&amp;code=7e568c821d8bef5c62842ad887280bf8" TargetMode="External"/><Relationship Id="rId42"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JZXi5WJge1l5is18GIgoknyrBsmWY49sdKrzcY9CQ%2F6hvVnb5CuHqyx4b2v9twNQP3YWb8P17Nodn2ki9llrMA%3D%3D&amp;code=4df525767b79de99ef433dded12080ce" TargetMode="External"/><Relationship Id="rId47"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tQoJvaQ8R8DtNo6hGGtO%2BKdzaBQXhhahE3ghDMFiFj6HJhVl8eGTDMoRyziePfAAmv%2BTLfayuosL6Db%2BL%2FEcXQ%3D%3D&amp;code=2791b754d13e5660176ae5bffc421c15" TargetMode="External"/><Relationship Id="rId50"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0wObIeBqrh2u4PNYmNlS1HNsG%2FgOVKx%2FltvRE1etBhv1XQI6pW4D%2FvsWf0mXY6Q8Wz6HPlDpadPOdk97vNcMKA%3D%3D&amp;code=3f4242c939ac2cc334b0fa79e47bc106" TargetMode="External"/><Relationship Id="rId55"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tQoJvaQ8R8DtNo6hGGtO%2BLYsqQX2hs0beCQMeLOpffBvftoSEDQF8N1%2FmtXS9Fsy0cG2yjhjus%2BzXXll9apJvQ%3D%3D&amp;code=9226b46a87efb31d8f1c3a447b7e5884" TargetMode="External"/><Relationship Id="rId63" Type="http://schemas.openxmlformats.org/officeDocument/2006/relationships/printerSettings" Target="../printerSettings/printerSettings2.bin"/><Relationship Id="rId7"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YflEcUHnFD9q2tv7LnhITb%2BMDjawkAqYqot7%2Bo0K71wirWGU7%2BE4jq5goiYIzpKvFdQ91%2FxHXljCPGgVh8q4Lg%3D%3D&amp;code=fed9aebb91e282b4f7a33e74caa014d4" TargetMode="External"/><Relationship Id="rId2"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KI3p8Zz1fBuxB3faB%2BdLRYK5RRKzIoPjs2gXLhgdo0YMuWy%2BIMPRQdhtEKxvD3M2fyLtgA0Fq9c3tIuEvXWc9A%3D%3D&amp;code=a271aa4a422ffccbde1f0bae7434634f" TargetMode="External"/><Relationship Id="rId16"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82WK45AORBmkSZGDRQAVJDmbzieRPX9oFwhu1pALm6gbgCzP5ViuZH00DOvOPE38TLL1X%2F%2BgLgpHnkM6eTc81g%3D%3D&amp;code=b1b0cc95d40390b1706bb35c158cbdad" TargetMode="External"/><Relationship Id="rId29"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fxJrep%2BQFUhEJdAtZ4IOFOMFOHwy6wtaK4sdnnP02o4ql7g93%2Fk08B6JNdbsiVlT%2FUV%2BxvHlP1wXo%2FgsoJVPaQ%3D%3D&amp;code=d84e67611362762500b7616728d60bfc" TargetMode="External"/><Relationship Id="rId11"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dPWlwIAgaoK5RMm3mtIQV8c5DT9gAhle%2FeBVQTM13sBfCs6SxhdJmMZo1TrNg%2BeOhNVrmo%2B6p7iWhRhIVQrPig%3D%3D&amp;code=6ffecea3939fb49267c01a402ab03368" TargetMode="External"/><Relationship Id="rId24"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xdP1dODYRXslOvsgZcDJAwczKW%2Fpwpv37eFfDNybXoNnVoiyObz8jlUkjytOUHiYQVZYspMZbpP5WPNaEc7Hbw%3D%3D&amp;code=941fd84797b70669dd24433cf81183b2" TargetMode="External"/><Relationship Id="rId32"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82WK45AORBmkSZGDRQAVJERInTtnBnRelYcjoer5D0C%2BeoxuiOrvbjlOPxHsgfAJxuRCTeJGfp%2FsUwYVt%2B72hg%3D%3D&amp;code=46998a773ad568eef9e2428981487879" TargetMode="External"/><Relationship Id="rId37"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DClyRQFmqwOWCHHGRPFPjjwJbZduYAU1hsrbOXBsV4rPxm6%2B0A0%2FqmGmDjPAw5kNJifetQSU%2FGHId7VSFx6dzg%3D%3D&amp;code=c28bc6d55433b558b2f1f62900e8fb17" TargetMode="External"/><Relationship Id="rId40"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kUAc4pHnsww1IdXQxNCrLJlON8qBakvjxJcRGymAJawfBN3acPX7TaJJ2q1CCT%2ByYHxahGU%2B%2B8ZKlLFPtylq2g%3D%3D&amp;code=7b1d1f00f171552accd6c68831eae928" TargetMode="External"/><Relationship Id="rId45"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0wObIeBqrh2u4PNYmNlS1OTGGPzbtOZpMDpHASMzG2LWPwOVmDTAFzPQu%2FJOn5QWdJnnD0%2FRSyYddE7TgMfDEA%3D%3D&amp;code=607e5e9e93e044f2e5c7f3045bdec39d" TargetMode="External"/><Relationship Id="rId53"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tQoJvaQ8R8DtNo6hGGtO%2BJZFVQHZ3zIs5a3Sxrt9wSYWaUSKVUFNgGvvhK9bufc7wkl4b2tSlVuRD1wd5KWANw%3D%3D&amp;code=bfaad8ff5a2723ada7c1873dcbfdd560" TargetMode="External"/><Relationship Id="rId58"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82WK45AORBmkSZGDRQAVJLbYXNC37vxnpf4KqDLjqI2Oxkslks9vp8ZqicsBSyJYyA20dEJlAv29ykVAcY5IEQ%3D%3D&amp;code=a91b335b4b85d559c5625d9b2a3561e9" TargetMode="External"/><Relationship Id="rId5"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fxJrep%2BQFUhEJdAtZ4IOFDnXNxoXV%2F5bu6GpGgaZAIgzA24lUODL7fxLunqA2FA3jWBcAdejv4Y5riRgMyVkbw%3D%3D&amp;code=999ed829f4f602c9ea94a2eec240af47" TargetMode="External"/><Relationship Id="rId61"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82WK45AORBmkSZGDRQAVJO5ptbiMtmXexJtiDLVCWyt%2FX20DW8amtCIGKXIyAWhCAKJolUFfQ5nhBhQ02v5pEw%3D%3D&amp;code=1fdcc6e4dd89b9c096c75b66f7cb9df1" TargetMode="External"/><Relationship Id="rId19"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DClyRQFmqwOWCHHGRPFPjmzQf3WJwPRQ%2Bkf82PzLs7zUfSDh9McSO186iT34X%2F2NKXHte4gtEHZFxqYylEvCiw%3D%3D&amp;code=2cee13a9c265b87cdc05dc2b73810182" TargetMode="External"/><Relationship Id="rId14"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DClyRQFmqwOWCHHGRPFPjtyx7b2SRUneRzQO38G9JeUqVN2nwjBBvR3qA9uLgBQxqoUkAL4eDcmMsYUbSOBcsw%3D%3D&amp;code=3a8f1dec7c5c5cb4be71d16794a3058c" TargetMode="External"/><Relationship Id="rId22"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kUAc4pHnsww1IdXQxNCrLHtEHSa9Lv0PcCkqpVmBvzarpfll3Gi%2F75FGVZb2SRNUqVv5pkgvimcwgQJz2VYWHQ%3D%3D&amp;code=54757ff6cfe44a2a41e84cc5e8334b8b" TargetMode="External"/><Relationship Id="rId27"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tQoJvaQ8R8DtNo6hGGtO%2BPEAglpRpDQQjzN0WWz%2FBYDwYAZtUmbow%2B5qfriJID1UERlzJ1rApobppqodisWmMg%3D%3D&amp;code=685c526d3ffd1f4762d7afffedff940d" TargetMode="External"/><Relationship Id="rId30"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XcmlQczosXF8dwqtIUPp2vocOarb34HRrMNCOn6d7nwE704bO7YYuI4ON9IQ4Z6AIzC2sWOS4OwRjI55hKh1Kg%3D%3D&amp;code=4986985c205ada067489d2a080ec003f" TargetMode="External"/><Relationship Id="rId35"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82WK45AORBmkSZGDRQAVJJT40WGbqEmYGgoZx%2FNn77mRO93XUCs%2FPEIEFgxBXOHcLv%2FkdqxVXGmSDZr6qCfk6A%3D%3D&amp;code=939fa5860542d9883e261f4e28c4d65c" TargetMode="External"/><Relationship Id="rId43"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2FMf795STRlMIRXRbqMB%2B33ujhAlvFzwcyXHyzF73gnUAWyv7tWWrDql4MDhTA6Hr643xXoTku4tCJeOAIrvYfQ%3D%3D&amp;code=352a7f7c6a29e0eb14b35db604bce95b" TargetMode="External"/><Relationship Id="rId48"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tQoJvaQ8R8DtNo6hGGtO%2BKoUurzSo64pww3rhOhgjDjazoVwcohCYvg6zV06c%2FZO9edK1lSSKzdcmah4aJSoUg%3D%3D&amp;code=795212061a99b6698177962174879b49" TargetMode="External"/><Relationship Id="rId56"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ZGFw4b0gPPMv%2FM9aVK%2BvlXtf%2FCv41PvYBExksHI8ldAO13KMUuuxTXol8NdZEd167G%2Be4Axx%2F%2FsPuBddNv%2BCew%3D%3D&amp;code=89c6ff3c55fc4ec1cb0aecdf54f6f16b" TargetMode="External"/><Relationship Id="rId8"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DClyRQFmqwOWCHHGRPFPjq%2BWBgcgOXAth3TPIyBGjdcp%2ByEBytSdYVs1M6XeqlbQkAt0eOJOXJn8cVPJNDQxDw%3D%3D&amp;code=5176d3e4ee855a6dfa72fee583a2139d" TargetMode="External"/><Relationship Id="rId51"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tQoJvaQ8R8DtNo6hGGtO%2BOUuAF6vMw5O4iEBTYbSl2BsIKJS3r18lGufyomxMsCuWhZdw0hh41Mae3oqLuwG9g%3D%3D&amp;code=f93d9e1c719dbf87b91969fc863e33fc" TargetMode="External"/><Relationship Id="rId3"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i0JJ4x9uwMgZa56fQxclIlrJEySMfxK5bQhSKjFaEaOrheKyt%2FiTGHw2uqFFNxnp19WIkNV1H7JTYNhw50uC0g%3D%3D&amp;code=cd8673f605c382e8462e34ba26df0992" TargetMode="External"/><Relationship Id="rId12"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COHPrc%2FqZhYCdkv6U6vG%2FEDIdQB%2BMssnlaJ4QcVwE95leONz9sDbfnOq1Ztry0C1mFHCdCan9kPo2ugmiCeWlQ%3D%3D&amp;code=50a1548dd0277809d436f8d62457948e" TargetMode="External"/><Relationship Id="rId17"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82WK45AORBmkSZGDRQAVJLO3m%2Flmy9OAddUlssSr6PpdvK2aGTk9PdK3N0Uv9WpPKhVasstC6Xxa%2BsqldQWjQg%3D%3D&amp;code=c49fef2f9c075a85383fe66e5c715716" TargetMode="External"/><Relationship Id="rId25"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C97fJB2Zg5WreqUVwIeKq14vfyhOFhC1t2K48%2BsZF%2Br74zdK1ELxs4Ufv7S7rWdEU8Tiy0vQ7%2Fh5ymrPBF6qJg%3D%3D&amp;code=79027277e49cc794abf9a8370e352b55" TargetMode="External"/><Relationship Id="rId33"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82WK45AORBmkSZGDRQAVJKCmAq4J%2BmjOxSpnCuePLWC8%2B5DqZxZdMspquvTOx32%2Fd9%2B%2FeGT7BHcFOHsClMpsXw%3D%3D&amp;code=f584475f6b0b57c94878f6a1ca39dda8" TargetMode="External"/><Relationship Id="rId38"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DClyRQFmqwOWCHHGRPFPjnoZr3kCTGwU3j9Y7bP17724x0bgbtXzymA04VktUYcuKzCLXdWOArFC8lorbg%2B0gg%3D%3D&amp;code=d590dce49780a771ac0f2470d00b358f" TargetMode="External"/><Relationship Id="rId46"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fxJrep%2BQFUhEJdAtZ4IOFL12%2F4DDFYRr%2F6qRhGe9uYl46ppnU64wcra1lpjPC7Ux6tFVK%2FKfYJ3MKj5t4%2B6gHQ%3D%3D&amp;code=f762e9c2488fe901e141994eb8d5bf2d" TargetMode="External"/><Relationship Id="rId59"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82WK45AORBmkSZGDRQAVJM0B6%2BQeOh225nSlruZR2n0udMg%2BKDA883ly3dAotrZH69AT9QJgVk3IE96MYZdixA%3D%3D&amp;code=49013a746fd9fd0057bfac02fde7f706" TargetMode="External"/><Relationship Id="rId20"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6Mqcmrm%2FkTvw5KBgjzD2Y8ewZe6lZNsZQ87ZKdnaDhvn6YQ1KN3w7eCDXNrzMUQSiSXiic9glDDVYtRAWgqBbw%3D%3D&amp;code=a7fd5f0128bff83f2a7d6ad5063ef20d" TargetMode="External"/><Relationship Id="rId41"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ZGFw4b0gPPMv%2FM9aVK%2BvlR3dYmlGTkPO%2FJusm7y3Fv0Ed5ht%2BIpqYoeGal6W3vLYNm8YzqCczoRnK2C%2BdASGFA%3D%3D&amp;code=cd3b4c0e8a1e0d2b007d0ac36dc6b062" TargetMode="External"/><Relationship Id="rId54"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0wObIeBqrh2u4PNYmNlS1DBuq96ggzw6daqvj%2FMZFTtP44rM%2Bv11nF9l9Zbkslh%2FrwG2HqLGYri6PW2yN7OrdQ%3D%3D&amp;code=473261eb31976a13dc572669144de684" TargetMode="External"/><Relationship Id="rId62"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B%2B4yEA6Pt%2FzJN00JZlktLubA%2BcuiE2gSQ3foG4B8McA8rm%2BpPaqd1AFIldloQ67RgO%2BAy8WhM75jcjONrGamEg%3D%3D&amp;code=84eef191dee6c8c4ee28db70d8b50ff5" TargetMode="External"/><Relationship Id="rId1"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YflEcUHnFD9q2tv7LnhITZLoIdezau1cPoqM3kAO1FUEznmxqJt%2Fl2v%2BSkBXtCy7oDAzcIfAwOC%2Fx0AhAg%2BZ%2BA%3D%3D&amp;code=46a939ee28ee65550a1831a457e624cf" TargetMode="External"/><Relationship Id="rId6"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fxJrep%2BQFUhEJdAtZ4IOFP%2FRFfUQNli0qC6iBHsBZP8K2fAGSL%2FEXHMXY80hwGx6%2BPfwIGfEzlX4I3HUwL0Owg%3D%3D&amp;code=0b0c944be629307f0a46a5f97a3e22f7" TargetMode="External"/><Relationship Id="rId15"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DClyRQFmqwOWCHHGRPFPjjr%2B5I2RgLbBtTMYFA2JJqa1ZyfFeh0RFco3gsJlUPkGXe0kCJNiYTfY1jKKIg4IcA%3D%3D&amp;code=406cc683d592090d62c74d70bfc736bb" TargetMode="External"/><Relationship Id="rId23"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kUAc4pHnsww1IdXQxNCrLNIbLUl8OTHdprE8dp0fUauPmLFWQqCxY4CrJjUDI0%2Fv%2BwPPSrvVHOpOh6yimc0nJg%3D%3D&amp;code=ef91d316cb706e03fe138bc0d039ab6d" TargetMode="External"/><Relationship Id="rId28"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tQoJvaQ8R8DtNo6hGGtO%2BJ%2ByKFRbtu8D6yiToW52Ln6wUcXwzWJy08ozWWZEUfoJzQLaSICKY4qQFkVKEkidPA%3D%3D&amp;code=7eeea4961ba74b98c232e663126104da" TargetMode="External"/><Relationship Id="rId36"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82WK45AORBmkSZGDRQAVJIov2YY%2BllvbJ2s1JxTmpp%2F%2BaHTlImw4NFnCEmhNKJLsBEIir3D5EBzcDBl3F%2BKKIw%3D%3D&amp;code=7eb3016ab07db784bb56691a2a35b407" TargetMode="External"/><Relationship Id="rId49"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tQoJvaQ8R8DtNo6hGGtO%2BNrcGXUDi6T7D7VHxruQPSPH8RP1%2BXMKHDRbBQZdibqGMGzq8rk1AIiJtV%2BXN3YKkg%3D%3D&amp;code=d058acc23b2c8a33cef524c57a55d61d" TargetMode="External"/><Relationship Id="rId57"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DClyRQFmqwOWCHHGRPFPjkJ59Bzt0spl0%2BoMQ3K9ipEY6fxvbQGHlK%2BDdt%2FIDir8ZA3rqlMORkdAi4IVqtcCRw%3D%3D&amp;code=40a0c6cfb1ed3e16bfe6b785dcf14274" TargetMode="External"/><Relationship Id="rId10"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82WK45AORBmkSZGDRQAVJN10chToAIkwEbet%2BFZ6r%2F5JZVkb9D66%2BVtpu9ccYCEK3Hyby4cX2k5U1Ek7AmyjzA%3D%3D&amp;code=b13a269af30010fe6660781c9e0f9989" TargetMode="External"/><Relationship Id="rId31"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2BzdlGW%2FPPr%2FoHFv4CIKpeP%2F1QHl%2B6BVKWMj17dRQ1mIs640lhDgkEfm4zI07T%2BSQohkWUUDYkebmf%2B1QBMl3Zw%3D%3D&amp;code=76d0baa8e9b28f5c7fd364ffe230f52a" TargetMode="External"/><Relationship Id="rId44"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3hJp%2BmhoXfSNzcr%2Fxn0k8yolSCStphBVAnxVw2WaNDfLnEwW5iAgI8M7U63BfJDIAL3CMX%2BzOIPUSfyoHLT4wA%3D%3D&amp;code=961c80763a6d849b2addb330f4a9cf0b" TargetMode="External"/><Relationship Id="rId52"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S9oF%2FxRrQJsfnFBRPoeapTvsZ6WmwEzkU34SIcHX39ZVY9q9GiR3VrzBSi%2BlvZeYJmRtE6kxKMcpXgR3L%2FaPBg%3D%3D&amp;code=6e12e1d7810bb16d0c554504bd24e8cd" TargetMode="External"/><Relationship Id="rId60"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tQoJvaQ8R8DtNo6hGGtO%2BLrII7pB910Dos3LhaZb4duAWWvSqnpY58fFRj3wKkCmxqkH0vTm5%2FGeNYB2KEF7%2Bg%3D%3D&amp;code=0c1cc0061a340c6fdca134b9d86f7550" TargetMode="External"/><Relationship Id="rId4"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tQoJvaQ8R8DtNo6hGGtO%2BE89whJTdSXLQNMDkHC4Mum4b2t%2B6SxJZ998u6DDR9F5S6yrp2jrqEelKejQiBo4Jw%3D%3D&amp;code=c11dab948f14813e588531925b7ee06c" TargetMode="External"/><Relationship Id="rId9" Type="http://schemas.openxmlformats.org/officeDocument/2006/relationships/hyperlink" Target="https://www.derwentinnovation.com/tip-innovation/externalLink.do?data=eEO7KvKuA%2BZmPC8utuUqQr7lxA0syEOxG1yqA8aIDa%2FHR0Yfnr7aHsH4I3OaAA37ytEXegSSxUP88PZ%2FJk5CQ0F4IIj6EeeZd%2Fly4xNtak9D2Ijuz2cF9Rr1PHQZYuFqg%2FYNe5%2BU%2F6zBxsQ4e9T6wcUaS6C2iUdS1Quy3oxeQInFAX0jXNFh7mzwKSn8aGG4DClyRQFmqwOWCHHGRPFPjsgIrJSfnLzRFHfBoBgqe6eky8cMIAG8Vu2%2BeVeq3TuP9Vlr2IhGDqZTTWBPDiiEOQ%3D%3D&amp;code=49c6511962e72d22c20d3389316054a5"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4F94B2-04F0-4042-B324-41404CA12173}">
  <dimension ref="A1:T36"/>
  <sheetViews>
    <sheetView zoomScaleNormal="100" workbookViewId="0">
      <pane ySplit="1" topLeftCell="A34" activePane="bottomLeft" state="frozen"/>
      <selection pane="bottomLeft" activeCell="A2" sqref="A2:A36"/>
    </sheetView>
  </sheetViews>
  <sheetFormatPr defaultRowHeight="14.4" x14ac:dyDescent="0.3"/>
  <cols>
    <col min="1" max="1" width="19" bestFit="1" customWidth="1"/>
    <col min="2" max="2" width="21.109375" customWidth="1"/>
    <col min="3" max="3" width="14.88671875" customWidth="1"/>
    <col min="4" max="4" width="12.33203125" customWidth="1"/>
    <col min="5" max="5" width="14.5546875" customWidth="1"/>
    <col min="6" max="6" width="11.109375" customWidth="1"/>
    <col min="7" max="7" width="10.88671875" customWidth="1"/>
    <col min="8" max="10" width="19" customWidth="1"/>
    <col min="11" max="11" width="18.6640625" customWidth="1"/>
    <col min="12" max="12" width="15" customWidth="1"/>
    <col min="13" max="13" width="15.6640625" customWidth="1"/>
    <col min="14" max="14" width="9.5546875" customWidth="1"/>
  </cols>
  <sheetData>
    <row r="1" spans="1:16" s="9" customFormat="1" ht="43.2" x14ac:dyDescent="0.3">
      <c r="A1" s="8" t="s">
        <v>0</v>
      </c>
      <c r="B1" s="8" t="s">
        <v>1</v>
      </c>
      <c r="C1" s="8" t="s">
        <v>2</v>
      </c>
      <c r="D1" s="8" t="s">
        <v>3</v>
      </c>
      <c r="E1" s="8" t="s">
        <v>4</v>
      </c>
      <c r="F1" s="8" t="s">
        <v>5</v>
      </c>
      <c r="G1" s="8" t="s">
        <v>6</v>
      </c>
      <c r="H1" s="8" t="s">
        <v>7</v>
      </c>
      <c r="I1" s="8" t="s">
        <v>591</v>
      </c>
      <c r="J1" s="8" t="s">
        <v>592</v>
      </c>
      <c r="K1" s="8" t="s">
        <v>8</v>
      </c>
      <c r="L1" s="8" t="s">
        <v>9</v>
      </c>
      <c r="M1" s="8" t="s">
        <v>10</v>
      </c>
      <c r="N1" s="8" t="s">
        <v>11</v>
      </c>
      <c r="O1" s="8" t="s">
        <v>12</v>
      </c>
    </row>
    <row r="2" spans="1:16" s="1" customFormat="1" ht="80.25" customHeight="1" x14ac:dyDescent="0.3">
      <c r="A2" s="2" t="s">
        <v>13</v>
      </c>
      <c r="B2" s="1" t="s">
        <v>14</v>
      </c>
      <c r="C2" s="1" t="s">
        <v>15</v>
      </c>
      <c r="D2" s="1" t="s">
        <v>16</v>
      </c>
      <c r="E2" s="1" t="s">
        <v>17</v>
      </c>
      <c r="F2" s="1" t="s">
        <v>18</v>
      </c>
      <c r="G2" s="1" t="s">
        <v>19</v>
      </c>
      <c r="H2" s="1" t="s">
        <v>20</v>
      </c>
      <c r="I2" s="1" t="s">
        <v>31</v>
      </c>
      <c r="J2" s="1" t="s">
        <v>661</v>
      </c>
      <c r="K2" s="1" t="s">
        <v>21</v>
      </c>
      <c r="L2" s="1" t="s">
        <v>22</v>
      </c>
      <c r="M2" s="1" t="s">
        <v>23</v>
      </c>
      <c r="N2" s="1" t="s">
        <v>24</v>
      </c>
      <c r="P2" s="1" t="s">
        <v>25</v>
      </c>
    </row>
    <row r="3" spans="1:16" s="1" customFormat="1" ht="75" customHeight="1" x14ac:dyDescent="0.3">
      <c r="A3" s="2" t="s">
        <v>26</v>
      </c>
      <c r="B3" s="1" t="s">
        <v>27</v>
      </c>
      <c r="C3" s="1" t="s">
        <v>28</v>
      </c>
      <c r="D3" s="1" t="s">
        <v>29</v>
      </c>
      <c r="E3" s="1" t="s">
        <v>30</v>
      </c>
      <c r="F3" s="1" t="s">
        <v>19</v>
      </c>
      <c r="G3" s="1" t="s">
        <v>19</v>
      </c>
      <c r="H3" s="1" t="s">
        <v>31</v>
      </c>
      <c r="I3" s="1" t="s">
        <v>31</v>
      </c>
      <c r="J3" s="1" t="s">
        <v>662</v>
      </c>
      <c r="K3" s="1" t="s">
        <v>32</v>
      </c>
      <c r="L3" s="1" t="s">
        <v>33</v>
      </c>
      <c r="M3" s="1" t="s">
        <v>34</v>
      </c>
      <c r="N3" s="1" t="s">
        <v>24</v>
      </c>
      <c r="P3" s="1" t="s">
        <v>35</v>
      </c>
    </row>
    <row r="4" spans="1:16" s="1" customFormat="1" ht="75" customHeight="1" x14ac:dyDescent="0.3">
      <c r="A4" s="2" t="s">
        <v>36</v>
      </c>
      <c r="B4" s="1" t="s">
        <v>37</v>
      </c>
      <c r="C4" s="1" t="s">
        <v>38</v>
      </c>
      <c r="D4" s="1" t="s">
        <v>39</v>
      </c>
      <c r="E4" s="1" t="s">
        <v>40</v>
      </c>
      <c r="F4" s="1">
        <v>2018</v>
      </c>
      <c r="G4" s="1" t="s">
        <v>42</v>
      </c>
      <c r="H4" s="1" t="s">
        <v>31</v>
      </c>
      <c r="I4" s="1" t="s">
        <v>593</v>
      </c>
      <c r="K4" s="1" t="s">
        <v>43</v>
      </c>
      <c r="L4" s="1" t="s">
        <v>44</v>
      </c>
      <c r="M4" s="1" t="s">
        <v>45</v>
      </c>
      <c r="N4" s="1" t="s">
        <v>24</v>
      </c>
    </row>
    <row r="5" spans="1:16" s="1" customFormat="1" ht="75" customHeight="1" x14ac:dyDescent="0.3">
      <c r="A5" s="2" t="s">
        <v>46</v>
      </c>
      <c r="B5" s="1" t="s">
        <v>47</v>
      </c>
      <c r="C5" s="1" t="s">
        <v>48</v>
      </c>
      <c r="D5" s="1" t="s">
        <v>49</v>
      </c>
      <c r="E5" s="1" t="s">
        <v>50</v>
      </c>
      <c r="F5" s="1" t="s">
        <v>51</v>
      </c>
      <c r="G5" s="1" t="s">
        <v>52</v>
      </c>
      <c r="H5" s="1" t="s">
        <v>53</v>
      </c>
      <c r="I5" s="1" t="s">
        <v>53</v>
      </c>
      <c r="J5" s="1" t="s">
        <v>663</v>
      </c>
      <c r="K5" s="1" t="s">
        <v>54</v>
      </c>
      <c r="L5" s="1" t="s">
        <v>44</v>
      </c>
      <c r="M5" s="1" t="s">
        <v>55</v>
      </c>
      <c r="N5" s="1" t="s">
        <v>56</v>
      </c>
    </row>
    <row r="6" spans="1:16" s="1" customFormat="1" ht="75" customHeight="1" x14ac:dyDescent="0.3">
      <c r="A6" s="2" t="s">
        <v>57</v>
      </c>
      <c r="B6" s="1" t="s">
        <v>58</v>
      </c>
      <c r="C6" s="1" t="s">
        <v>48</v>
      </c>
      <c r="D6" s="1" t="s">
        <v>49</v>
      </c>
      <c r="E6" s="1" t="s">
        <v>50</v>
      </c>
      <c r="F6" s="1" t="s">
        <v>59</v>
      </c>
      <c r="G6" s="1" t="s">
        <v>41</v>
      </c>
      <c r="H6" s="1" t="s">
        <v>53</v>
      </c>
      <c r="I6" s="1" t="s">
        <v>53</v>
      </c>
      <c r="J6" s="1" t="s">
        <v>664</v>
      </c>
      <c r="K6" s="1" t="s">
        <v>32</v>
      </c>
      <c r="L6" s="1" t="s">
        <v>44</v>
      </c>
      <c r="M6" s="1" t="s">
        <v>60</v>
      </c>
      <c r="N6" s="1" t="s">
        <v>61</v>
      </c>
    </row>
    <row r="7" spans="1:16" s="1" customFormat="1" ht="75" customHeight="1" x14ac:dyDescent="0.3">
      <c r="A7" s="2" t="s">
        <v>62</v>
      </c>
      <c r="B7" s="1" t="s">
        <v>63</v>
      </c>
      <c r="C7" s="1" t="s">
        <v>64</v>
      </c>
      <c r="D7" s="1" t="s">
        <v>65</v>
      </c>
      <c r="E7" s="1" t="s">
        <v>66</v>
      </c>
      <c r="F7" s="1" t="s">
        <v>41</v>
      </c>
      <c r="G7" s="1" t="s">
        <v>42</v>
      </c>
      <c r="H7" s="1" t="s">
        <v>31</v>
      </c>
      <c r="I7" s="1" t="s">
        <v>31</v>
      </c>
      <c r="J7" s="1" t="s">
        <v>665</v>
      </c>
      <c r="K7" s="1" t="s">
        <v>32</v>
      </c>
      <c r="L7" s="1" t="s">
        <v>44</v>
      </c>
      <c r="M7" s="1" t="s">
        <v>67</v>
      </c>
      <c r="N7" s="1" t="s">
        <v>24</v>
      </c>
      <c r="P7" s="1" t="s">
        <v>25</v>
      </c>
    </row>
    <row r="8" spans="1:16" s="1" customFormat="1" ht="75" customHeight="1" x14ac:dyDescent="0.3">
      <c r="A8" s="7" t="s">
        <v>71</v>
      </c>
      <c r="B8" s="6" t="s">
        <v>68</v>
      </c>
      <c r="C8" s="6" t="s">
        <v>72</v>
      </c>
      <c r="D8" s="6" t="s">
        <v>73</v>
      </c>
      <c r="E8" s="6" t="s">
        <v>74</v>
      </c>
      <c r="F8" s="6" t="s">
        <v>75</v>
      </c>
      <c r="G8" s="6" t="s">
        <v>75</v>
      </c>
      <c r="H8" s="1" t="s">
        <v>53</v>
      </c>
      <c r="I8" s="1" t="s">
        <v>31</v>
      </c>
      <c r="J8" s="1" t="s">
        <v>666</v>
      </c>
      <c r="K8" s="6" t="s">
        <v>76</v>
      </c>
      <c r="L8" s="6" t="s">
        <v>44</v>
      </c>
      <c r="M8" s="6" t="s">
        <v>69</v>
      </c>
      <c r="N8" s="6" t="s">
        <v>77</v>
      </c>
    </row>
    <row r="9" spans="1:16" s="1" customFormat="1" ht="75" customHeight="1" x14ac:dyDescent="0.3">
      <c r="A9" s="2" t="s">
        <v>78</v>
      </c>
      <c r="B9" s="1" t="s">
        <v>79</v>
      </c>
      <c r="C9" s="1" t="s">
        <v>48</v>
      </c>
      <c r="D9" s="1" t="s">
        <v>80</v>
      </c>
      <c r="E9" s="1" t="s">
        <v>81</v>
      </c>
      <c r="F9" s="1" t="s">
        <v>41</v>
      </c>
      <c r="G9" s="1" t="s">
        <v>19</v>
      </c>
      <c r="H9" s="1" t="s">
        <v>31</v>
      </c>
      <c r="I9" s="1" t="s">
        <v>31</v>
      </c>
      <c r="J9" s="1" t="s">
        <v>667</v>
      </c>
      <c r="K9" s="1" t="s">
        <v>32</v>
      </c>
      <c r="L9" s="1" t="s">
        <v>82</v>
      </c>
      <c r="M9" s="1" t="s">
        <v>83</v>
      </c>
      <c r="N9" s="1" t="s">
        <v>24</v>
      </c>
      <c r="P9" s="1" t="s">
        <v>25</v>
      </c>
    </row>
    <row r="10" spans="1:16" s="1" customFormat="1" ht="75" customHeight="1" x14ac:dyDescent="0.3">
      <c r="A10" s="7" t="s">
        <v>84</v>
      </c>
      <c r="B10" s="6" t="s">
        <v>85</v>
      </c>
      <c r="C10" s="6" t="s">
        <v>86</v>
      </c>
      <c r="D10" s="6" t="s">
        <v>87</v>
      </c>
      <c r="E10" s="6" t="s">
        <v>88</v>
      </c>
      <c r="F10" s="6" t="s">
        <v>75</v>
      </c>
      <c r="G10" s="6" t="s">
        <v>42</v>
      </c>
      <c r="H10" s="1" t="s">
        <v>20</v>
      </c>
      <c r="I10" s="1" t="s">
        <v>31</v>
      </c>
      <c r="J10" s="1" t="s">
        <v>668</v>
      </c>
      <c r="K10" s="6" t="s">
        <v>21</v>
      </c>
      <c r="L10" s="6" t="s">
        <v>82</v>
      </c>
      <c r="M10" s="6" t="s">
        <v>83</v>
      </c>
      <c r="N10" s="6" t="s">
        <v>24</v>
      </c>
      <c r="P10" s="1" t="s">
        <v>25</v>
      </c>
    </row>
    <row r="11" spans="1:16" s="1" customFormat="1" ht="75" customHeight="1" x14ac:dyDescent="0.3">
      <c r="A11" s="7" t="s">
        <v>89</v>
      </c>
      <c r="B11" s="6" t="s">
        <v>90</v>
      </c>
      <c r="C11" s="6" t="s">
        <v>91</v>
      </c>
      <c r="D11" s="6" t="s">
        <v>92</v>
      </c>
      <c r="E11" s="6" t="s">
        <v>93</v>
      </c>
      <c r="F11" s="6" t="s">
        <v>41</v>
      </c>
      <c r="G11" s="6" t="s">
        <v>19</v>
      </c>
      <c r="H11" s="1" t="s">
        <v>31</v>
      </c>
      <c r="I11" s="1" t="s">
        <v>31</v>
      </c>
      <c r="J11" s="1" t="s">
        <v>669</v>
      </c>
      <c r="K11" s="6" t="s">
        <v>32</v>
      </c>
      <c r="L11" s="6" t="s">
        <v>94</v>
      </c>
      <c r="M11" s="6" t="s">
        <v>95</v>
      </c>
      <c r="N11" s="6" t="s">
        <v>24</v>
      </c>
      <c r="P11" s="1" t="s">
        <v>25</v>
      </c>
    </row>
    <row r="12" spans="1:16" s="1" customFormat="1" ht="75" customHeight="1" x14ac:dyDescent="0.3">
      <c r="A12" s="7" t="s">
        <v>96</v>
      </c>
      <c r="B12" s="6" t="s">
        <v>97</v>
      </c>
      <c r="C12" s="6" t="s">
        <v>98</v>
      </c>
      <c r="D12" s="6" t="s">
        <v>99</v>
      </c>
      <c r="E12" s="6" t="s">
        <v>100</v>
      </c>
      <c r="F12" s="6" t="s">
        <v>41</v>
      </c>
      <c r="G12" s="6" t="s">
        <v>101</v>
      </c>
      <c r="H12" s="1" t="s">
        <v>31</v>
      </c>
      <c r="I12" s="1" t="s">
        <v>31</v>
      </c>
      <c r="J12" s="1" t="s">
        <v>670</v>
      </c>
      <c r="K12" s="6" t="s">
        <v>32</v>
      </c>
      <c r="L12" s="6" t="s">
        <v>94</v>
      </c>
      <c r="M12" s="6" t="s">
        <v>102</v>
      </c>
      <c r="N12" s="6" t="s">
        <v>24</v>
      </c>
    </row>
    <row r="13" spans="1:16" s="1" customFormat="1" ht="75" customHeight="1" x14ac:dyDescent="0.3">
      <c r="A13" s="2" t="s">
        <v>103</v>
      </c>
      <c r="B13" s="1" t="s">
        <v>104</v>
      </c>
      <c r="C13" s="1" t="s">
        <v>48</v>
      </c>
      <c r="D13" s="1" t="s">
        <v>105</v>
      </c>
      <c r="E13" s="1" t="s">
        <v>106</v>
      </c>
      <c r="F13" s="1" t="s">
        <v>19</v>
      </c>
      <c r="G13" s="1" t="s">
        <v>107</v>
      </c>
      <c r="H13" s="1" t="s">
        <v>31</v>
      </c>
      <c r="I13" s="1" t="s">
        <v>31</v>
      </c>
      <c r="J13" s="1" t="s">
        <v>671</v>
      </c>
      <c r="K13" s="1" t="s">
        <v>108</v>
      </c>
      <c r="L13" s="1" t="s">
        <v>109</v>
      </c>
      <c r="M13" s="1" t="s">
        <v>110</v>
      </c>
      <c r="N13" s="1" t="s">
        <v>24</v>
      </c>
    </row>
    <row r="14" spans="1:16" s="1" customFormat="1" ht="75" customHeight="1" x14ac:dyDescent="0.3">
      <c r="A14" s="2" t="s">
        <v>111</v>
      </c>
      <c r="B14" s="1" t="s">
        <v>112</v>
      </c>
      <c r="C14" s="1" t="s">
        <v>113</v>
      </c>
      <c r="D14" s="1" t="s">
        <v>114</v>
      </c>
      <c r="E14" s="1" t="s">
        <v>115</v>
      </c>
      <c r="F14" s="1" t="s">
        <v>101</v>
      </c>
      <c r="G14" s="1" t="s">
        <v>19</v>
      </c>
      <c r="H14" s="1" t="s">
        <v>31</v>
      </c>
      <c r="I14" s="1" t="s">
        <v>31</v>
      </c>
      <c r="J14" s="1" t="s">
        <v>672</v>
      </c>
      <c r="K14" s="1" t="s">
        <v>108</v>
      </c>
      <c r="L14" s="1" t="s">
        <v>109</v>
      </c>
      <c r="M14" s="1" t="s">
        <v>116</v>
      </c>
      <c r="N14" s="1" t="s">
        <v>24</v>
      </c>
    </row>
    <row r="15" spans="1:16" s="1" customFormat="1" ht="75" customHeight="1" x14ac:dyDescent="0.3">
      <c r="A15" s="2" t="s">
        <v>117</v>
      </c>
      <c r="B15" s="1" t="s">
        <v>118</v>
      </c>
      <c r="C15" s="1" t="s">
        <v>119</v>
      </c>
      <c r="D15" s="1" t="s">
        <v>120</v>
      </c>
      <c r="E15" s="1" t="s">
        <v>121</v>
      </c>
      <c r="F15" s="1" t="s">
        <v>101</v>
      </c>
      <c r="G15" s="1" t="s">
        <v>19</v>
      </c>
      <c r="H15" s="1" t="s">
        <v>31</v>
      </c>
      <c r="I15" s="1" t="s">
        <v>31</v>
      </c>
      <c r="J15" s="1" t="s">
        <v>673</v>
      </c>
      <c r="K15" s="1" t="s">
        <v>32</v>
      </c>
      <c r="L15" s="1" t="s">
        <v>109</v>
      </c>
      <c r="M15" s="1" t="s">
        <v>122</v>
      </c>
      <c r="N15" s="1" t="s">
        <v>24</v>
      </c>
    </row>
    <row r="16" spans="1:16" s="1" customFormat="1" ht="75" customHeight="1" x14ac:dyDescent="0.3">
      <c r="A16" s="2" t="s">
        <v>123</v>
      </c>
      <c r="B16" s="1" t="s">
        <v>118</v>
      </c>
      <c r="C16" s="1" t="s">
        <v>124</v>
      </c>
      <c r="D16" s="1" t="s">
        <v>125</v>
      </c>
      <c r="E16" s="1" t="s">
        <v>126</v>
      </c>
      <c r="F16" s="1" t="s">
        <v>41</v>
      </c>
      <c r="G16" s="1" t="s">
        <v>19</v>
      </c>
      <c r="H16" s="1" t="s">
        <v>31</v>
      </c>
      <c r="I16" s="1" t="s">
        <v>31</v>
      </c>
      <c r="J16" s="1" t="s">
        <v>674</v>
      </c>
      <c r="K16" s="1" t="s">
        <v>32</v>
      </c>
      <c r="L16" s="1" t="s">
        <v>109</v>
      </c>
      <c r="M16" s="1" t="s">
        <v>127</v>
      </c>
      <c r="N16" s="1" t="s">
        <v>24</v>
      </c>
    </row>
    <row r="17" spans="1:20" s="1" customFormat="1" ht="75" customHeight="1" x14ac:dyDescent="0.3">
      <c r="A17" s="2" t="s">
        <v>128</v>
      </c>
      <c r="B17" s="1" t="s">
        <v>129</v>
      </c>
      <c r="C17" s="1" t="s">
        <v>130</v>
      </c>
      <c r="D17" s="1" t="s">
        <v>131</v>
      </c>
      <c r="E17" s="1" t="s">
        <v>132</v>
      </c>
      <c r="F17" s="1" t="s">
        <v>41</v>
      </c>
      <c r="G17" s="1" t="s">
        <v>19</v>
      </c>
      <c r="H17" s="1" t="s">
        <v>31</v>
      </c>
      <c r="I17" s="1" t="s">
        <v>31</v>
      </c>
      <c r="J17" s="1" t="s">
        <v>675</v>
      </c>
      <c r="K17" s="1" t="s">
        <v>32</v>
      </c>
      <c r="L17" s="1" t="s">
        <v>133</v>
      </c>
      <c r="M17" s="1" t="s">
        <v>134</v>
      </c>
      <c r="N17" s="1" t="s">
        <v>24</v>
      </c>
      <c r="P17" s="1" t="s">
        <v>25</v>
      </c>
    </row>
    <row r="18" spans="1:20" s="1" customFormat="1" ht="75" customHeight="1" x14ac:dyDescent="0.3">
      <c r="A18" s="7" t="s">
        <v>135</v>
      </c>
      <c r="B18" s="6" t="s">
        <v>136</v>
      </c>
      <c r="C18" s="6" t="s">
        <v>119</v>
      </c>
      <c r="D18" s="6" t="s">
        <v>121</v>
      </c>
      <c r="E18" s="6" t="s">
        <v>120</v>
      </c>
      <c r="F18" s="6" t="s">
        <v>41</v>
      </c>
      <c r="G18" s="6" t="s">
        <v>107</v>
      </c>
      <c r="H18" s="1" t="s">
        <v>31</v>
      </c>
      <c r="I18" s="1" t="s">
        <v>31</v>
      </c>
      <c r="J18" s="1" t="s">
        <v>676</v>
      </c>
      <c r="K18" s="6" t="s">
        <v>32</v>
      </c>
      <c r="L18" s="6" t="s">
        <v>137</v>
      </c>
      <c r="M18" s="6" t="s">
        <v>138</v>
      </c>
      <c r="N18" s="6" t="s">
        <v>56</v>
      </c>
      <c r="P18" s="1" t="s">
        <v>35</v>
      </c>
    </row>
    <row r="19" spans="1:20" s="1" customFormat="1" ht="75" customHeight="1" x14ac:dyDescent="0.3">
      <c r="A19" s="2" t="s">
        <v>139</v>
      </c>
      <c r="B19" s="1" t="s">
        <v>140</v>
      </c>
      <c r="C19" s="1" t="s">
        <v>141</v>
      </c>
      <c r="D19" s="1" t="s">
        <v>142</v>
      </c>
      <c r="E19" s="1" t="s">
        <v>143</v>
      </c>
      <c r="F19" s="1" t="s">
        <v>144</v>
      </c>
      <c r="G19" s="1" t="s">
        <v>18</v>
      </c>
      <c r="H19" s="1" t="s">
        <v>31</v>
      </c>
      <c r="I19" s="1" t="s">
        <v>31</v>
      </c>
      <c r="J19" s="1" t="s">
        <v>677</v>
      </c>
      <c r="K19" s="1" t="s">
        <v>32</v>
      </c>
      <c r="L19" s="1" t="s">
        <v>145</v>
      </c>
      <c r="M19" s="1" t="s">
        <v>146</v>
      </c>
      <c r="N19" s="1" t="s">
        <v>147</v>
      </c>
      <c r="P19" s="1" t="s">
        <v>25</v>
      </c>
    </row>
    <row r="20" spans="1:20" s="1" customFormat="1" ht="75" customHeight="1" x14ac:dyDescent="0.3">
      <c r="A20" s="12" t="s">
        <v>148</v>
      </c>
      <c r="B20" s="1" t="s">
        <v>149</v>
      </c>
      <c r="C20" s="1" t="s">
        <v>150</v>
      </c>
      <c r="D20" s="1" t="s">
        <v>151</v>
      </c>
      <c r="E20" s="1" t="s">
        <v>152</v>
      </c>
      <c r="F20" s="1" t="s">
        <v>19</v>
      </c>
      <c r="G20" s="1" t="s">
        <v>42</v>
      </c>
      <c r="H20" s="1" t="s">
        <v>31</v>
      </c>
      <c r="I20" s="1" t="s">
        <v>31</v>
      </c>
      <c r="J20" s="1" t="s">
        <v>678</v>
      </c>
      <c r="K20" s="1" t="s">
        <v>21</v>
      </c>
      <c r="L20" s="1" t="s">
        <v>153</v>
      </c>
      <c r="M20" s="1" t="s">
        <v>154</v>
      </c>
      <c r="N20" s="1" t="s">
        <v>24</v>
      </c>
    </row>
    <row r="21" spans="1:20" s="1" customFormat="1" ht="75" customHeight="1" x14ac:dyDescent="0.3">
      <c r="A21" s="7" t="s">
        <v>155</v>
      </c>
      <c r="B21" s="6" t="s">
        <v>156</v>
      </c>
      <c r="C21" s="6" t="s">
        <v>157</v>
      </c>
      <c r="D21" s="6" t="s">
        <v>158</v>
      </c>
      <c r="E21" s="6" t="s">
        <v>159</v>
      </c>
      <c r="F21" s="6" t="s">
        <v>19</v>
      </c>
      <c r="G21" s="6" t="s">
        <v>42</v>
      </c>
      <c r="H21" s="1" t="s">
        <v>31</v>
      </c>
      <c r="I21" s="1" t="s">
        <v>31</v>
      </c>
      <c r="J21" s="1" t="s">
        <v>679</v>
      </c>
      <c r="K21" s="6" t="s">
        <v>160</v>
      </c>
      <c r="L21" s="6" t="s">
        <v>161</v>
      </c>
      <c r="M21" s="6" t="s">
        <v>162</v>
      </c>
      <c r="N21" s="6" t="s">
        <v>24</v>
      </c>
      <c r="P21" s="1" t="s">
        <v>25</v>
      </c>
    </row>
    <row r="22" spans="1:20" s="1" customFormat="1" ht="75" customHeight="1" x14ac:dyDescent="0.3">
      <c r="A22" s="2" t="s">
        <v>163</v>
      </c>
      <c r="B22" s="1" t="s">
        <v>164</v>
      </c>
      <c r="C22" s="1" t="s">
        <v>165</v>
      </c>
      <c r="D22" s="1" t="s">
        <v>166</v>
      </c>
      <c r="E22" s="1" t="s">
        <v>167</v>
      </c>
      <c r="F22" s="1" t="s">
        <v>75</v>
      </c>
      <c r="G22" s="1" t="s">
        <v>52</v>
      </c>
      <c r="H22" s="1" t="s">
        <v>31</v>
      </c>
      <c r="I22" s="1" t="s">
        <v>31</v>
      </c>
      <c r="J22" s="1" t="s">
        <v>680</v>
      </c>
      <c r="K22" s="1" t="s">
        <v>32</v>
      </c>
      <c r="L22" s="1" t="s">
        <v>168</v>
      </c>
      <c r="M22" s="1" t="s">
        <v>169</v>
      </c>
      <c r="N22" s="1" t="s">
        <v>170</v>
      </c>
      <c r="P22" s="1" t="s">
        <v>35</v>
      </c>
    </row>
    <row r="23" spans="1:20" s="1" customFormat="1" ht="75" customHeight="1" x14ac:dyDescent="0.3">
      <c r="A23" s="2" t="s">
        <v>171</v>
      </c>
      <c r="B23" s="1" t="s">
        <v>172</v>
      </c>
      <c r="C23" s="1" t="s">
        <v>173</v>
      </c>
      <c r="D23" s="1" t="s">
        <v>174</v>
      </c>
      <c r="E23" s="1" t="s">
        <v>175</v>
      </c>
      <c r="F23" s="1" t="s">
        <v>19</v>
      </c>
      <c r="G23" s="1" t="s">
        <v>42</v>
      </c>
      <c r="H23" s="1" t="s">
        <v>20</v>
      </c>
      <c r="I23" s="1" t="s">
        <v>31</v>
      </c>
      <c r="J23" s="1" t="s">
        <v>681</v>
      </c>
      <c r="K23" s="1" t="s">
        <v>176</v>
      </c>
      <c r="L23" s="1" t="s">
        <v>177</v>
      </c>
      <c r="M23" s="1" t="s">
        <v>178</v>
      </c>
      <c r="N23" s="1" t="s">
        <v>24</v>
      </c>
    </row>
    <row r="24" spans="1:20" s="1" customFormat="1" ht="75" customHeight="1" x14ac:dyDescent="0.3">
      <c r="A24" s="2" t="s">
        <v>179</v>
      </c>
      <c r="B24" s="1" t="s">
        <v>180</v>
      </c>
      <c r="C24" s="1" t="s">
        <v>181</v>
      </c>
      <c r="D24" s="1" t="s">
        <v>182</v>
      </c>
      <c r="E24" s="1" t="s">
        <v>183</v>
      </c>
      <c r="F24" s="1" t="s">
        <v>41</v>
      </c>
      <c r="G24" s="1" t="s">
        <v>19</v>
      </c>
      <c r="H24" s="1" t="s">
        <v>31</v>
      </c>
      <c r="I24" s="1" t="s">
        <v>31</v>
      </c>
      <c r="J24" s="1" t="s">
        <v>682</v>
      </c>
      <c r="K24" s="1" t="s">
        <v>32</v>
      </c>
      <c r="L24" s="1" t="s">
        <v>184</v>
      </c>
      <c r="M24" s="1" t="s">
        <v>185</v>
      </c>
      <c r="N24" s="1" t="s">
        <v>24</v>
      </c>
    </row>
    <row r="25" spans="1:20" s="1" customFormat="1" ht="75" customHeight="1" x14ac:dyDescent="0.3">
      <c r="A25" s="2" t="s">
        <v>186</v>
      </c>
      <c r="B25" s="1" t="s">
        <v>187</v>
      </c>
      <c r="C25" s="1" t="s">
        <v>48</v>
      </c>
      <c r="D25" s="1" t="s">
        <v>188</v>
      </c>
      <c r="E25" s="1" t="s">
        <v>189</v>
      </c>
      <c r="F25" s="1" t="s">
        <v>107</v>
      </c>
      <c r="G25" s="1" t="s">
        <v>107</v>
      </c>
      <c r="H25" s="1" t="s">
        <v>31</v>
      </c>
      <c r="I25" s="1" t="s">
        <v>31</v>
      </c>
      <c r="J25" s="1" t="s">
        <v>683</v>
      </c>
      <c r="K25" s="1" t="s">
        <v>32</v>
      </c>
      <c r="L25" s="1" t="s">
        <v>184</v>
      </c>
      <c r="M25" s="1" t="s">
        <v>190</v>
      </c>
      <c r="N25" s="1" t="s">
        <v>24</v>
      </c>
    </row>
    <row r="26" spans="1:20" s="1" customFormat="1" ht="75" customHeight="1" x14ac:dyDescent="0.3">
      <c r="A26" s="10" t="s">
        <v>191</v>
      </c>
      <c r="B26" s="11" t="s">
        <v>192</v>
      </c>
      <c r="C26" s="11" t="s">
        <v>28</v>
      </c>
      <c r="D26" s="11" t="s">
        <v>193</v>
      </c>
      <c r="E26" s="11" t="s">
        <v>194</v>
      </c>
      <c r="F26" s="11" t="s">
        <v>195</v>
      </c>
      <c r="G26" s="11" t="s">
        <v>196</v>
      </c>
      <c r="H26" s="11" t="s">
        <v>31</v>
      </c>
      <c r="I26" s="11" t="s">
        <v>31</v>
      </c>
      <c r="J26" s="11" t="s">
        <v>684</v>
      </c>
      <c r="K26" s="11" t="s">
        <v>32</v>
      </c>
      <c r="L26" s="11" t="s">
        <v>197</v>
      </c>
      <c r="M26" s="11" t="s">
        <v>198</v>
      </c>
      <c r="N26" s="11" t="s">
        <v>199</v>
      </c>
    </row>
    <row r="27" spans="1:20" s="1" customFormat="1" ht="75" customHeight="1" x14ac:dyDescent="0.3">
      <c r="A27" s="2" t="s">
        <v>200</v>
      </c>
      <c r="B27" s="1" t="s">
        <v>201</v>
      </c>
      <c r="C27" s="1" t="s">
        <v>202</v>
      </c>
      <c r="D27" s="1" t="s">
        <v>203</v>
      </c>
      <c r="E27" s="1" t="s">
        <v>204</v>
      </c>
      <c r="F27" s="1" t="s">
        <v>18</v>
      </c>
      <c r="G27" s="1" t="s">
        <v>51</v>
      </c>
      <c r="H27" s="1" t="s">
        <v>31</v>
      </c>
      <c r="I27" s="1" t="s">
        <v>31</v>
      </c>
      <c r="J27" s="1" t="s">
        <v>685</v>
      </c>
      <c r="K27" s="1" t="s">
        <v>32</v>
      </c>
      <c r="L27" s="1" t="s">
        <v>197</v>
      </c>
      <c r="M27" s="1" t="s">
        <v>205</v>
      </c>
      <c r="N27" s="1" t="s">
        <v>206</v>
      </c>
      <c r="P27" s="1" t="s">
        <v>25</v>
      </c>
    </row>
    <row r="28" spans="1:20" s="1" customFormat="1" ht="75" customHeight="1" x14ac:dyDescent="0.3">
      <c r="A28" s="2" t="s">
        <v>207</v>
      </c>
      <c r="B28" s="1" t="s">
        <v>208</v>
      </c>
      <c r="C28" s="1" t="s">
        <v>209</v>
      </c>
      <c r="D28" s="1" t="s">
        <v>210</v>
      </c>
      <c r="E28" s="1" t="s">
        <v>211</v>
      </c>
      <c r="F28" s="1" t="s">
        <v>18</v>
      </c>
      <c r="G28" s="1" t="s">
        <v>75</v>
      </c>
      <c r="H28" s="1" t="s">
        <v>31</v>
      </c>
      <c r="I28" s="1" t="s">
        <v>31</v>
      </c>
      <c r="J28" s="1" t="s">
        <v>686</v>
      </c>
      <c r="K28" s="1" t="s">
        <v>32</v>
      </c>
      <c r="L28" s="1" t="s">
        <v>197</v>
      </c>
      <c r="M28" s="1" t="s">
        <v>212</v>
      </c>
      <c r="N28" s="1" t="s">
        <v>147</v>
      </c>
    </row>
    <row r="29" spans="1:20" s="1" customFormat="1" ht="75" customHeight="1" x14ac:dyDescent="0.3">
      <c r="A29" s="2" t="s">
        <v>213</v>
      </c>
      <c r="B29" s="1" t="s">
        <v>214</v>
      </c>
      <c r="C29" s="1" t="s">
        <v>215</v>
      </c>
      <c r="D29" s="1" t="s">
        <v>216</v>
      </c>
      <c r="E29" s="1" t="s">
        <v>217</v>
      </c>
      <c r="F29" s="1" t="s">
        <v>218</v>
      </c>
      <c r="G29" s="1" t="s">
        <v>59</v>
      </c>
      <c r="H29" s="1" t="s">
        <v>20</v>
      </c>
      <c r="I29" s="1" t="s">
        <v>31</v>
      </c>
      <c r="J29" s="1" t="s">
        <v>687</v>
      </c>
      <c r="K29" s="1" t="s">
        <v>21</v>
      </c>
      <c r="L29" s="1" t="s">
        <v>197</v>
      </c>
      <c r="M29" s="1" t="s">
        <v>219</v>
      </c>
      <c r="N29" s="1" t="s">
        <v>24</v>
      </c>
    </row>
    <row r="30" spans="1:20" s="1" customFormat="1" ht="75" customHeight="1" x14ac:dyDescent="0.3">
      <c r="A30" s="2" t="s">
        <v>220</v>
      </c>
      <c r="B30" s="1" t="s">
        <v>221</v>
      </c>
      <c r="C30" s="1" t="s">
        <v>222</v>
      </c>
      <c r="D30" s="1" t="s">
        <v>223</v>
      </c>
      <c r="E30" s="1" t="s">
        <v>224</v>
      </c>
      <c r="F30" s="1" t="s">
        <v>218</v>
      </c>
      <c r="G30" s="1" t="s">
        <v>75</v>
      </c>
      <c r="H30" s="1" t="s">
        <v>53</v>
      </c>
      <c r="I30" s="1" t="s">
        <v>31</v>
      </c>
      <c r="J30" s="1" t="s">
        <v>688</v>
      </c>
      <c r="K30" s="1" t="s">
        <v>21</v>
      </c>
      <c r="L30" s="1" t="s">
        <v>197</v>
      </c>
      <c r="M30" s="1" t="s">
        <v>225</v>
      </c>
      <c r="N30" s="1" t="s">
        <v>226</v>
      </c>
    </row>
    <row r="31" spans="1:20" s="1" customFormat="1" ht="75" customHeight="1" x14ac:dyDescent="0.3">
      <c r="A31" s="2" t="s">
        <v>227</v>
      </c>
      <c r="B31" s="1" t="s">
        <v>228</v>
      </c>
      <c r="C31" s="1" t="s">
        <v>209</v>
      </c>
      <c r="D31" s="1" t="s">
        <v>229</v>
      </c>
      <c r="E31" s="1" t="s">
        <v>230</v>
      </c>
      <c r="F31" s="1" t="s">
        <v>18</v>
      </c>
      <c r="G31" s="1" t="s">
        <v>52</v>
      </c>
      <c r="H31" s="1" t="s">
        <v>31</v>
      </c>
      <c r="I31" s="1" t="s">
        <v>31</v>
      </c>
      <c r="J31" s="1" t="s">
        <v>689</v>
      </c>
      <c r="K31" s="1" t="s">
        <v>32</v>
      </c>
      <c r="L31" s="1" t="s">
        <v>197</v>
      </c>
      <c r="M31" s="1" t="s">
        <v>231</v>
      </c>
      <c r="N31" s="1" t="s">
        <v>170</v>
      </c>
    </row>
    <row r="32" spans="1:20" ht="70.5" customHeight="1" x14ac:dyDescent="0.3">
      <c r="A32" s="2" t="s">
        <v>232</v>
      </c>
      <c r="B32" s="1" t="s">
        <v>233</v>
      </c>
      <c r="C32" s="1" t="s">
        <v>234</v>
      </c>
      <c r="D32" s="1" t="s">
        <v>235</v>
      </c>
      <c r="E32" s="1" t="s">
        <v>236</v>
      </c>
      <c r="F32" s="1" t="s">
        <v>18</v>
      </c>
      <c r="G32" s="1" t="s">
        <v>18</v>
      </c>
      <c r="H32" s="1" t="s">
        <v>53</v>
      </c>
      <c r="I32" s="1" t="s">
        <v>31</v>
      </c>
      <c r="J32" s="1" t="s">
        <v>690</v>
      </c>
      <c r="K32" s="1" t="s">
        <v>32</v>
      </c>
      <c r="L32" s="1" t="s">
        <v>197</v>
      </c>
      <c r="M32" s="1" t="s">
        <v>237</v>
      </c>
      <c r="N32" s="1" t="s">
        <v>238</v>
      </c>
      <c r="P32" t="s">
        <v>25</v>
      </c>
      <c r="R32" s="6"/>
      <c r="T32" s="6"/>
    </row>
    <row r="33" spans="1:20" ht="75" customHeight="1" x14ac:dyDescent="0.3">
      <c r="A33" s="2" t="s">
        <v>240</v>
      </c>
      <c r="B33" s="1" t="s">
        <v>241</v>
      </c>
      <c r="C33" s="1" t="s">
        <v>242</v>
      </c>
      <c r="D33" s="1" t="s">
        <v>243</v>
      </c>
      <c r="E33" s="1" t="s">
        <v>244</v>
      </c>
      <c r="F33" s="1" t="s">
        <v>52</v>
      </c>
      <c r="G33" s="1" t="s">
        <v>101</v>
      </c>
      <c r="H33" s="1" t="s">
        <v>31</v>
      </c>
      <c r="I33" s="1" t="s">
        <v>31</v>
      </c>
      <c r="J33" s="1" t="s">
        <v>691</v>
      </c>
      <c r="K33" s="1" t="s">
        <v>32</v>
      </c>
      <c r="L33" s="1" t="s">
        <v>197</v>
      </c>
      <c r="M33" s="1" t="s">
        <v>245</v>
      </c>
      <c r="N33" s="1" t="s">
        <v>24</v>
      </c>
      <c r="R33" s="6"/>
      <c r="T33" s="6"/>
    </row>
    <row r="34" spans="1:20" ht="113.25" customHeight="1" x14ac:dyDescent="0.3">
      <c r="A34" s="2" t="s">
        <v>246</v>
      </c>
      <c r="B34" s="1" t="s">
        <v>247</v>
      </c>
      <c r="C34" s="1" t="s">
        <v>72</v>
      </c>
      <c r="D34" s="1" t="s">
        <v>74</v>
      </c>
      <c r="E34" s="1" t="s">
        <v>73</v>
      </c>
      <c r="F34" s="1" t="s">
        <v>18</v>
      </c>
      <c r="G34" s="1" t="s">
        <v>18</v>
      </c>
      <c r="H34" s="1" t="s">
        <v>53</v>
      </c>
      <c r="I34" s="1" t="s">
        <v>53</v>
      </c>
      <c r="J34" s="1" t="s">
        <v>692</v>
      </c>
      <c r="K34" s="1" t="s">
        <v>32</v>
      </c>
      <c r="L34" s="1" t="s">
        <v>197</v>
      </c>
      <c r="M34" s="1" t="s">
        <v>248</v>
      </c>
      <c r="N34" s="1" t="s">
        <v>147</v>
      </c>
      <c r="R34" s="6"/>
      <c r="T34" s="6"/>
    </row>
    <row r="35" spans="1:20" ht="113.25" customHeight="1" x14ac:dyDescent="0.3">
      <c r="A35" s="2" t="s">
        <v>249</v>
      </c>
      <c r="B35" s="1" t="s">
        <v>250</v>
      </c>
      <c r="C35" s="1" t="s">
        <v>251</v>
      </c>
      <c r="D35" s="1" t="s">
        <v>252</v>
      </c>
      <c r="E35" s="1" t="s">
        <v>253</v>
      </c>
      <c r="F35" s="1" t="s">
        <v>52</v>
      </c>
      <c r="G35" s="1" t="s">
        <v>41</v>
      </c>
      <c r="H35" s="1" t="s">
        <v>53</v>
      </c>
      <c r="I35" s="1" t="s">
        <v>53</v>
      </c>
      <c r="J35" s="1" t="s">
        <v>693</v>
      </c>
      <c r="K35" s="1" t="s">
        <v>254</v>
      </c>
      <c r="L35" s="1" t="s">
        <v>255</v>
      </c>
      <c r="M35" s="1" t="s">
        <v>256</v>
      </c>
      <c r="N35" s="1" t="s">
        <v>24</v>
      </c>
      <c r="R35" s="6"/>
      <c r="T35" s="6"/>
    </row>
    <row r="36" spans="1:20" ht="105.75" customHeight="1" x14ac:dyDescent="0.3">
      <c r="A36" s="2" t="s">
        <v>257</v>
      </c>
      <c r="B36" s="6" t="s">
        <v>258</v>
      </c>
      <c r="C36" s="6" t="s">
        <v>72</v>
      </c>
      <c r="D36" s="6" t="s">
        <v>74</v>
      </c>
      <c r="E36" s="6" t="s">
        <v>73</v>
      </c>
      <c r="F36" s="6" t="s">
        <v>59</v>
      </c>
      <c r="G36" s="6" t="s">
        <v>19</v>
      </c>
      <c r="H36" s="6" t="s">
        <v>20</v>
      </c>
      <c r="I36" s="6" t="s">
        <v>31</v>
      </c>
      <c r="J36" s="6" t="s">
        <v>694</v>
      </c>
      <c r="K36" s="6" t="s">
        <v>21</v>
      </c>
      <c r="L36" s="6" t="s">
        <v>259</v>
      </c>
      <c r="M36" s="6" t="s">
        <v>260</v>
      </c>
      <c r="N36" s="6" t="s">
        <v>24</v>
      </c>
      <c r="R36" s="6"/>
      <c r="T36" s="6"/>
    </row>
  </sheetData>
  <autoFilter ref="A1:N36" xr:uid="{7E4F94B2-04F0-4042-B324-41404CA12173}">
    <sortState xmlns:xlrd2="http://schemas.microsoft.com/office/spreadsheetml/2017/richdata2" ref="A2:N36">
      <sortCondition ref="L1:L36"/>
    </sortState>
  </autoFilter>
  <hyperlinks>
    <hyperlink ref="A20" r:id="rId1" xr:uid="{0A47263F-7D12-4080-9956-A8E720D49DCF}"/>
    <hyperlink ref="A30" r:id="rId2" xr:uid="{6AFAF1D4-FF33-4F8E-B877-6D165446BADF}"/>
    <hyperlink ref="A4" r:id="rId3" xr:uid="{11640BAB-E670-4009-914D-B4727B613112}"/>
    <hyperlink ref="A33" r:id="rId4" xr:uid="{431B037E-C2E2-44FF-80FE-2CD2B48A2725}"/>
    <hyperlink ref="A36" r:id="rId5" xr:uid="{172FE3A1-F711-4142-B1B3-B275209CBA2D}"/>
    <hyperlink ref="A28" r:id="rId6" xr:uid="{122B353B-9ECF-49A9-BF29-B47285314688}"/>
    <hyperlink ref="A25" r:id="rId7" xr:uid="{BC46A1AD-65E9-4AEF-B70C-F445FCC830B1}"/>
    <hyperlink ref="A15" r:id="rId8" xr:uid="{65485971-9AAF-4B0A-93B5-6A44D5C42C41}"/>
    <hyperlink ref="A22" r:id="rId9" xr:uid="{B2681305-5C03-4149-A927-2BE588D64F84}"/>
    <hyperlink ref="A24" r:id="rId10" xr:uid="{49B2487A-7773-4AB3-A4A7-39737F683DE2}"/>
    <hyperlink ref="A5" r:id="rId11" xr:uid="{7C7A942E-273D-4894-B3E6-75C506563C0E}"/>
    <hyperlink ref="A6" r:id="rId12" xr:uid="{3D8A2BD4-620B-4496-A3D0-A2BD18BB2A51}"/>
    <hyperlink ref="A19" r:id="rId13" xr:uid="{1B398AEB-E76C-4D25-B57B-B9FD7DE5EB58}"/>
    <hyperlink ref="A27" r:id="rId14" xr:uid="{E554448A-10C4-4E68-9FE4-E22F87015661}"/>
    <hyperlink ref="A7" r:id="rId15" xr:uid="{78288DDF-017E-4ED4-8B12-5C04EBEE557B}"/>
    <hyperlink ref="A32" r:id="rId16" xr:uid="{971E5813-E3E2-45F9-B890-0C8A48AC7108}"/>
    <hyperlink ref="A2" r:id="rId17" xr:uid="{02517261-B9AF-44DA-A129-B03D38280360}"/>
    <hyperlink ref="A31" r:id="rId18" xr:uid="{916B4BC2-0DC2-428A-9F36-5432E410F7DF}"/>
    <hyperlink ref="A34" r:id="rId19" xr:uid="{1A0999F6-A331-447D-A3A9-9F6258E0FED3}"/>
    <hyperlink ref="A9" r:id="rId20" xr:uid="{AAB62503-22B0-4133-A6C0-242D877428B7}"/>
    <hyperlink ref="A14" r:id="rId21" xr:uid="{53058CFB-34E8-4AAF-9EC5-D9F65D4481B6}"/>
    <hyperlink ref="A23" r:id="rId22" xr:uid="{9A8D849F-9E84-4878-97DE-581DE18BB139}"/>
    <hyperlink ref="A16" r:id="rId23" xr:uid="{B04C763C-5F07-4A3B-BAD7-6B26B4768B42}"/>
    <hyperlink ref="A17" r:id="rId24" xr:uid="{DEA2538E-6CA2-4630-A237-9D3B17393FE8}"/>
    <hyperlink ref="A3" r:id="rId25" xr:uid="{7D8969C3-2B81-46BE-B8FF-4543702F08FA}"/>
    <hyperlink ref="A29" r:id="rId26" xr:uid="{99F25B3F-12DF-45B3-AFE0-38FD73A34AB7}"/>
    <hyperlink ref="A26" r:id="rId27" xr:uid="{D3CD8714-8ED8-4B86-AFC6-7D214FC43280}"/>
    <hyperlink ref="A35" r:id="rId28" xr:uid="{0EC0D0D9-C28D-4FCC-9422-A02524C3A8DE}"/>
    <hyperlink ref="A13" r:id="rId29" xr:uid="{86C648DF-B9DA-4943-9AE0-19583AE4315B}"/>
    <hyperlink ref="A18" r:id="rId30" xr:uid="{00000000-0004-0000-0000-000000000000}"/>
    <hyperlink ref="A10" r:id="rId31" xr:uid="{00000000-0004-0000-0000-000001000000}"/>
    <hyperlink ref="A21" r:id="rId32" xr:uid="{00000000-0004-0000-0000-000003000000}"/>
    <hyperlink ref="A11" r:id="rId33" xr:uid="{00000000-0004-0000-0000-000000000000}"/>
    <hyperlink ref="A12" r:id="rId34" xr:uid="{00000000-0004-0000-0000-000001000000}"/>
    <hyperlink ref="A8" r:id="rId35" xr:uid="{00000000-0004-0000-0000-000002000000}"/>
  </hyperlinks>
  <pageMargins left="0.7" right="0.7" top="0.75" bottom="0.75" header="0.3" footer="0.3"/>
  <pageSetup paperSize="9" orientation="portrait" r:id="rId36"/>
  <legacyDrawing r:id="rId3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213FE-E703-4457-97B3-FA1E9EFABF9F}">
  <dimension ref="A1:L34"/>
  <sheetViews>
    <sheetView tabSelected="1" zoomScaleNormal="100" workbookViewId="0">
      <selection activeCell="J10" sqref="J10"/>
    </sheetView>
  </sheetViews>
  <sheetFormatPr defaultRowHeight="14.4" x14ac:dyDescent="0.3"/>
  <cols>
    <col min="1" max="1" width="24.44140625" bestFit="1" customWidth="1"/>
    <col min="11" max="11" width="26.21875" bestFit="1" customWidth="1"/>
  </cols>
  <sheetData>
    <row r="1" spans="1:12" x14ac:dyDescent="0.3">
      <c r="A1" s="3" t="s">
        <v>695</v>
      </c>
      <c r="K1" s="3" t="s">
        <v>696</v>
      </c>
    </row>
    <row r="2" spans="1:12" x14ac:dyDescent="0.3">
      <c r="A2" t="s">
        <v>31</v>
      </c>
      <c r="B2">
        <f>COUNTIF('Important Patents (GENERAL)'!$H$2:$H$36,"Alive")</f>
        <v>23</v>
      </c>
      <c r="K2" t="s">
        <v>31</v>
      </c>
      <c r="L2">
        <f>COUNTIF('Important Patents (GENERAL)'!$I$2:$I$36,"Alive")</f>
        <v>30</v>
      </c>
    </row>
    <row r="3" spans="1:12" x14ac:dyDescent="0.3">
      <c r="A3" t="s">
        <v>53</v>
      </c>
      <c r="B3">
        <f>COUNTIF('Important Patents (GENERAL)'!$H$2:$H$36,"Dead")</f>
        <v>7</v>
      </c>
      <c r="K3" t="s">
        <v>53</v>
      </c>
      <c r="L3">
        <f>COUNTIF('Important Patents (GENERAL)'!$I$2:$I$36,"dead")</f>
        <v>4</v>
      </c>
    </row>
    <row r="4" spans="1:12" x14ac:dyDescent="0.3">
      <c r="A4" t="s">
        <v>20</v>
      </c>
      <c r="B4">
        <f>COUNTIF('Important Patents (GENERAL)'!$H$2:$H$36,"indeterminate")</f>
        <v>5</v>
      </c>
      <c r="K4" t="s">
        <v>20</v>
      </c>
      <c r="L4">
        <f>COUNTIF('Important Patents (GENERAL)'!$I$2:$I$36,"indeterminate")</f>
        <v>0</v>
      </c>
    </row>
    <row r="6" spans="1:12" x14ac:dyDescent="0.3">
      <c r="B6">
        <f>SUM(B2:B4)</f>
        <v>35</v>
      </c>
    </row>
    <row r="15" spans="1:12" x14ac:dyDescent="0.3">
      <c r="A15" s="3" t="s">
        <v>261</v>
      </c>
    </row>
    <row r="16" spans="1:12" x14ac:dyDescent="0.3">
      <c r="A16" t="s">
        <v>262</v>
      </c>
      <c r="B16">
        <f>COUNTIF('Important Patents (GENERAL)'!$L$2:$L$36,"Stanford University")</f>
        <v>9</v>
      </c>
    </row>
    <row r="17" spans="1:2" x14ac:dyDescent="0.3">
      <c r="A17" t="s">
        <v>263</v>
      </c>
      <c r="B17">
        <f>COUNTIF('Important Patents (GENERAL)'!$L$2:$L$36,"korea tech universitY")</f>
        <v>4</v>
      </c>
    </row>
    <row r="18" spans="1:2" x14ac:dyDescent="0.3">
      <c r="A18" t="s">
        <v>264</v>
      </c>
      <c r="B18">
        <f>COUNTIF('Important Patents (GENERAL)'!$L$2:$L$36,"Harvard university")</f>
        <v>2</v>
      </c>
    </row>
    <row r="19" spans="1:2" x14ac:dyDescent="0.3">
      <c r="A19" t="s">
        <v>265</v>
      </c>
      <c r="B19">
        <f>COUNTIF('Important Patents (GENERAL)'!$L$2:$L$36,"Columbia university")</f>
        <v>1</v>
      </c>
    </row>
    <row r="20" spans="1:2" x14ac:dyDescent="0.3">
      <c r="A20" t="s">
        <v>266</v>
      </c>
      <c r="B20">
        <f>COUNTIF('Important Patents (GENERAL)'!$L$2:$L$36,"lausanne polytechnic")</f>
        <v>1</v>
      </c>
    </row>
    <row r="21" spans="1:2" x14ac:dyDescent="0.3">
      <c r="A21" t="s">
        <v>267</v>
      </c>
      <c r="B21">
        <f>COUNTIF('Important Patents (GENERAL)'!$L$2:$L$36,"opolska polytechnic")</f>
        <v>1</v>
      </c>
    </row>
    <row r="22" spans="1:2" x14ac:dyDescent="0.3">
      <c r="A22" t="s">
        <v>268</v>
      </c>
      <c r="B22">
        <f>COUNTIF('Important Patents (GENERAL)'!$L$2:$L$36,"Grabit")</f>
        <v>5</v>
      </c>
    </row>
    <row r="23" spans="1:2" x14ac:dyDescent="0.3">
      <c r="A23" t="s">
        <v>269</v>
      </c>
      <c r="B23">
        <f>COUNTIF('Important Patents (GENERAL)'!$L$2:$L$36,"immersion corp")</f>
        <v>2</v>
      </c>
    </row>
    <row r="24" spans="1:2" x14ac:dyDescent="0.3">
      <c r="A24" t="s">
        <v>270</v>
      </c>
      <c r="B24">
        <f>COUNTIF('Important Patents (GENERAL)'!$L$2:$L$36,"soft robotics")</f>
        <v>2</v>
      </c>
    </row>
    <row r="25" spans="1:2" x14ac:dyDescent="0.3">
      <c r="A25" t="s">
        <v>271</v>
      </c>
      <c r="B25">
        <f>COUNTIF('Important Patents (GENERAL)'!$L$2:$L$36,"onrobot")</f>
        <v>1</v>
      </c>
    </row>
    <row r="26" spans="1:2" x14ac:dyDescent="0.3">
      <c r="A26" t="s">
        <v>272</v>
      </c>
      <c r="B26">
        <f>COUNTIF('Important Patents (GENERAL)'!$L$2:$L$36,"boeing")</f>
        <v>1</v>
      </c>
    </row>
    <row r="27" spans="1:2" x14ac:dyDescent="0.3">
      <c r="A27" t="s">
        <v>273</v>
      </c>
      <c r="B27">
        <f>COUNTIF('Important Patents (GENERAL)'!$L$2:$L$36,"laitram")</f>
        <v>1</v>
      </c>
    </row>
    <row r="28" spans="1:2" x14ac:dyDescent="0.3">
      <c r="A28" t="s">
        <v>274</v>
      </c>
      <c r="B28">
        <f>COUNTIF('Important Patents (GENERAL)'!$L$2:$L$36,"lockheed martin")</f>
        <v>1</v>
      </c>
    </row>
    <row r="29" spans="1:2" x14ac:dyDescent="0.3">
      <c r="A29" t="s">
        <v>275</v>
      </c>
      <c r="B29">
        <f>COUNTIF('Important Patents (GENERAL)'!$L$2:$L$36,"schmalz")</f>
        <v>1</v>
      </c>
    </row>
    <row r="30" spans="1:2" x14ac:dyDescent="0.3">
      <c r="A30" t="s">
        <v>276</v>
      </c>
      <c r="B30">
        <f>COUNTIF('Important Patents (GENERAL)'!$L$2:$L$36,"selfie snapper")</f>
        <v>1</v>
      </c>
    </row>
    <row r="31" spans="1:2" x14ac:dyDescent="0.3">
      <c r="A31" t="s">
        <v>277</v>
      </c>
      <c r="B31">
        <f>COUNTIF('Important Patents (GENERAL)'!$L$2:$L$36,"textron")</f>
        <v>1</v>
      </c>
    </row>
    <row r="32" spans="1:2" x14ac:dyDescent="0.3">
      <c r="A32" t="s">
        <v>278</v>
      </c>
      <c r="B32">
        <f>COUNTIF('Important Patents (GENERAL)'!$L$2:$L$36,"Trumpf gmbh")</f>
        <v>1</v>
      </c>
    </row>
    <row r="34" spans="2:2" x14ac:dyDescent="0.3">
      <c r="B34">
        <f>SUM(B16:B32)</f>
        <v>35</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3A3A5-3EB9-4910-9DBD-116F74A0441E}">
  <dimension ref="A1:O63"/>
  <sheetViews>
    <sheetView workbookViewId="0">
      <pane ySplit="1" topLeftCell="A60" activePane="bottomLeft" state="frozen"/>
      <selection pane="bottomLeft" activeCell="A2" sqref="A2:A63"/>
    </sheetView>
  </sheetViews>
  <sheetFormatPr defaultColWidth="11.5546875" defaultRowHeight="69" customHeight="1" x14ac:dyDescent="0.3"/>
  <cols>
    <col min="1" max="1" width="16.5546875" style="4" customWidth="1"/>
    <col min="2" max="2" width="24.33203125" style="5" customWidth="1"/>
    <col min="3" max="3" width="14.109375" style="5" customWidth="1"/>
    <col min="4" max="4" width="12.5546875" style="5" customWidth="1"/>
    <col min="5" max="5" width="13" style="5" customWidth="1"/>
    <col min="6" max="6" width="12.109375" style="5" customWidth="1"/>
    <col min="7" max="9" width="11.5546875" style="5"/>
    <col min="10" max="10" width="22.5546875" style="5" customWidth="1"/>
    <col min="11" max="11" width="13.44140625" style="5" customWidth="1"/>
    <col min="12" max="12" width="19.44140625" style="5" customWidth="1"/>
    <col min="13" max="13" width="12.77734375" style="5" customWidth="1"/>
    <col min="14" max="14" width="11.5546875" style="5"/>
    <col min="15" max="15" width="12.77734375" style="5" customWidth="1"/>
    <col min="16" max="17" width="12.77734375" style="4" customWidth="1"/>
    <col min="18" max="16384" width="11.5546875" style="4"/>
  </cols>
  <sheetData>
    <row r="1" spans="1:14" s="9" customFormat="1" ht="57.6" x14ac:dyDescent="0.3">
      <c r="A1" s="13" t="s">
        <v>0</v>
      </c>
      <c r="B1" s="13" t="s">
        <v>1</v>
      </c>
      <c r="C1" s="13" t="s">
        <v>2</v>
      </c>
      <c r="D1" s="13" t="s">
        <v>3</v>
      </c>
      <c r="E1" s="13" t="s">
        <v>4</v>
      </c>
      <c r="F1" s="13" t="s">
        <v>5</v>
      </c>
      <c r="G1" s="13" t="s">
        <v>6</v>
      </c>
      <c r="H1" s="13" t="s">
        <v>7</v>
      </c>
      <c r="I1" s="13" t="s">
        <v>591</v>
      </c>
      <c r="J1" s="13" t="s">
        <v>592</v>
      </c>
      <c r="K1" s="13" t="s">
        <v>279</v>
      </c>
      <c r="L1" s="13" t="s">
        <v>9</v>
      </c>
      <c r="M1" s="13" t="s">
        <v>10</v>
      </c>
      <c r="N1" s="13" t="s">
        <v>11</v>
      </c>
    </row>
    <row r="2" spans="1:14" s="1" customFormat="1" ht="75" customHeight="1" x14ac:dyDescent="0.3">
      <c r="A2" s="7" t="s">
        <v>307</v>
      </c>
      <c r="B2" s="1" t="s">
        <v>308</v>
      </c>
      <c r="C2" s="1" t="s">
        <v>309</v>
      </c>
      <c r="D2" s="1" t="s">
        <v>310</v>
      </c>
      <c r="E2" s="1" t="s">
        <v>311</v>
      </c>
      <c r="F2" s="1" t="s">
        <v>312</v>
      </c>
      <c r="G2" s="1" t="s">
        <v>75</v>
      </c>
      <c r="H2" s="1" t="s">
        <v>31</v>
      </c>
      <c r="I2" s="1" t="s">
        <v>31</v>
      </c>
      <c r="J2" s="1" t="s">
        <v>615</v>
      </c>
      <c r="K2" s="1" t="s">
        <v>32</v>
      </c>
      <c r="L2" s="1" t="s">
        <v>697</v>
      </c>
      <c r="M2" s="1" t="s">
        <v>351</v>
      </c>
      <c r="N2" s="1" t="s">
        <v>24</v>
      </c>
    </row>
    <row r="3" spans="1:14" s="1" customFormat="1" ht="75" customHeight="1" x14ac:dyDescent="0.3">
      <c r="A3" s="7" t="s">
        <v>448</v>
      </c>
      <c r="B3" s="1" t="s">
        <v>449</v>
      </c>
      <c r="C3" s="1" t="s">
        <v>303</v>
      </c>
      <c r="D3" s="1" t="s">
        <v>450</v>
      </c>
      <c r="E3" s="1" t="s">
        <v>451</v>
      </c>
      <c r="F3" s="1" t="s">
        <v>452</v>
      </c>
      <c r="G3" s="1" t="s">
        <v>325</v>
      </c>
      <c r="H3" s="1" t="s">
        <v>53</v>
      </c>
      <c r="I3" s="1" t="s">
        <v>53</v>
      </c>
      <c r="J3" s="1" t="s">
        <v>603</v>
      </c>
      <c r="K3" s="1" t="s">
        <v>453</v>
      </c>
      <c r="L3" s="1" t="s">
        <v>587</v>
      </c>
      <c r="M3" s="1" t="s">
        <v>414</v>
      </c>
      <c r="N3" s="1" t="s">
        <v>56</v>
      </c>
    </row>
    <row r="4" spans="1:14" s="1" customFormat="1" ht="75" customHeight="1" x14ac:dyDescent="0.3">
      <c r="A4" s="7" t="s">
        <v>553</v>
      </c>
      <c r="B4" s="1" t="s">
        <v>554</v>
      </c>
      <c r="C4" s="1" t="s">
        <v>555</v>
      </c>
      <c r="D4" s="1" t="s">
        <v>556</v>
      </c>
      <c r="E4" s="1" t="s">
        <v>557</v>
      </c>
      <c r="F4" s="1" t="s">
        <v>218</v>
      </c>
      <c r="G4" s="1" t="s">
        <v>59</v>
      </c>
      <c r="H4" s="1" t="s">
        <v>31</v>
      </c>
      <c r="I4" s="1" t="s">
        <v>31</v>
      </c>
      <c r="J4" s="1" t="s">
        <v>604</v>
      </c>
      <c r="K4" s="1" t="s">
        <v>558</v>
      </c>
      <c r="L4" s="1" t="s">
        <v>587</v>
      </c>
      <c r="M4" s="1" t="s">
        <v>295</v>
      </c>
      <c r="N4" s="1" t="s">
        <v>24</v>
      </c>
    </row>
    <row r="5" spans="1:14" s="1" customFormat="1" ht="75" customHeight="1" x14ac:dyDescent="0.3">
      <c r="A5" s="7" t="s">
        <v>280</v>
      </c>
      <c r="B5" s="1" t="s">
        <v>281</v>
      </c>
      <c r="C5" s="1" t="s">
        <v>141</v>
      </c>
      <c r="D5" s="1" t="s">
        <v>282</v>
      </c>
      <c r="E5" s="1" t="s">
        <v>283</v>
      </c>
      <c r="F5" s="1" t="s">
        <v>107</v>
      </c>
      <c r="G5" s="1" t="s">
        <v>42</v>
      </c>
      <c r="H5" s="1" t="s">
        <v>31</v>
      </c>
      <c r="I5" s="1" t="s">
        <v>31</v>
      </c>
      <c r="J5" s="1" t="s">
        <v>647</v>
      </c>
      <c r="K5" s="1" t="s">
        <v>284</v>
      </c>
      <c r="L5" s="1" t="s">
        <v>588</v>
      </c>
      <c r="M5" s="1" t="s">
        <v>496</v>
      </c>
      <c r="N5" s="1" t="s">
        <v>24</v>
      </c>
    </row>
    <row r="6" spans="1:14" s="1" customFormat="1" ht="75" customHeight="1" x14ac:dyDescent="0.3">
      <c r="A6" s="7" t="s">
        <v>497</v>
      </c>
      <c r="B6" s="1" t="s">
        <v>498</v>
      </c>
      <c r="C6" s="1" t="s">
        <v>141</v>
      </c>
      <c r="D6" s="1" t="s">
        <v>329</v>
      </c>
      <c r="E6" s="1" t="s">
        <v>499</v>
      </c>
      <c r="F6" s="1" t="s">
        <v>41</v>
      </c>
      <c r="G6" s="1" t="s">
        <v>42</v>
      </c>
      <c r="H6" s="1" t="s">
        <v>31</v>
      </c>
      <c r="I6" s="1" t="s">
        <v>593</v>
      </c>
      <c r="J6" s="1" t="s">
        <v>162</v>
      </c>
      <c r="K6" s="1" t="s">
        <v>326</v>
      </c>
      <c r="L6" s="1" t="s">
        <v>588</v>
      </c>
      <c r="M6" s="1" t="s">
        <v>417</v>
      </c>
      <c r="N6" s="1" t="s">
        <v>24</v>
      </c>
    </row>
    <row r="7" spans="1:14" s="1" customFormat="1" ht="75" customHeight="1" x14ac:dyDescent="0.3">
      <c r="A7" s="7" t="s">
        <v>493</v>
      </c>
      <c r="B7" s="1" t="s">
        <v>494</v>
      </c>
      <c r="C7" s="1" t="s">
        <v>141</v>
      </c>
      <c r="D7" s="1" t="s">
        <v>329</v>
      </c>
      <c r="E7" s="1" t="s">
        <v>495</v>
      </c>
      <c r="F7" s="1" t="s">
        <v>42</v>
      </c>
      <c r="G7" s="1" t="s">
        <v>42</v>
      </c>
      <c r="H7" s="1" t="s">
        <v>31</v>
      </c>
      <c r="I7" s="1" t="s">
        <v>31</v>
      </c>
      <c r="J7" s="1" t="s">
        <v>649</v>
      </c>
      <c r="K7" s="1" t="s">
        <v>32</v>
      </c>
      <c r="L7" s="1" t="s">
        <v>588</v>
      </c>
      <c r="M7" s="1" t="s">
        <v>442</v>
      </c>
      <c r="N7" s="1" t="s">
        <v>61</v>
      </c>
    </row>
    <row r="8" spans="1:14" s="1" customFormat="1" ht="75" customHeight="1" x14ac:dyDescent="0.3">
      <c r="A8" s="7" t="s">
        <v>415</v>
      </c>
      <c r="B8" s="1" t="s">
        <v>416</v>
      </c>
      <c r="C8" s="1" t="s">
        <v>141</v>
      </c>
      <c r="D8" s="1" t="s">
        <v>329</v>
      </c>
      <c r="E8" s="1" t="s">
        <v>341</v>
      </c>
      <c r="F8" s="1" t="s">
        <v>107</v>
      </c>
      <c r="G8" s="1" t="s">
        <v>42</v>
      </c>
      <c r="H8" s="1" t="s">
        <v>31</v>
      </c>
      <c r="I8" s="1" t="s">
        <v>31</v>
      </c>
      <c r="J8" s="1" t="s">
        <v>650</v>
      </c>
      <c r="K8" s="1" t="s">
        <v>76</v>
      </c>
      <c r="L8" s="1" t="s">
        <v>588</v>
      </c>
      <c r="M8" s="1" t="s">
        <v>348</v>
      </c>
      <c r="N8" s="1" t="s">
        <v>24</v>
      </c>
    </row>
    <row r="9" spans="1:14" s="1" customFormat="1" ht="75" customHeight="1" x14ac:dyDescent="0.3">
      <c r="A9" s="7" t="s">
        <v>344</v>
      </c>
      <c r="B9" s="1" t="s">
        <v>345</v>
      </c>
      <c r="C9" s="1" t="s">
        <v>141</v>
      </c>
      <c r="D9" s="1" t="s">
        <v>346</v>
      </c>
      <c r="E9" s="1" t="s">
        <v>347</v>
      </c>
      <c r="F9" s="1" t="s">
        <v>19</v>
      </c>
      <c r="G9" s="1" t="s">
        <v>42</v>
      </c>
      <c r="H9" s="1" t="s">
        <v>31</v>
      </c>
      <c r="I9" s="1" t="s">
        <v>31</v>
      </c>
      <c r="J9" s="1" t="s">
        <v>605</v>
      </c>
      <c r="K9" s="1" t="s">
        <v>21</v>
      </c>
      <c r="L9" s="1" t="s">
        <v>588</v>
      </c>
      <c r="M9" s="1" t="s">
        <v>428</v>
      </c>
      <c r="N9" s="1" t="s">
        <v>24</v>
      </c>
    </row>
    <row r="10" spans="1:14" s="1" customFormat="1" ht="75" customHeight="1" x14ac:dyDescent="0.3">
      <c r="A10" s="7" t="s">
        <v>296</v>
      </c>
      <c r="B10" s="1" t="s">
        <v>297</v>
      </c>
      <c r="C10" s="1" t="s">
        <v>141</v>
      </c>
      <c r="D10" s="1" t="s">
        <v>298</v>
      </c>
      <c r="E10" s="1" t="s">
        <v>299</v>
      </c>
      <c r="F10" s="1" t="s">
        <v>52</v>
      </c>
      <c r="G10" s="1" t="s">
        <v>52</v>
      </c>
      <c r="H10" s="1" t="s">
        <v>31</v>
      </c>
      <c r="I10" s="1" t="s">
        <v>31</v>
      </c>
      <c r="J10" s="1" t="s">
        <v>606</v>
      </c>
      <c r="K10" s="1" t="s">
        <v>284</v>
      </c>
      <c r="L10" s="1" t="s">
        <v>588</v>
      </c>
      <c r="M10" s="1" t="s">
        <v>412</v>
      </c>
      <c r="N10" s="1" t="s">
        <v>24</v>
      </c>
    </row>
    <row r="11" spans="1:14" s="1" customFormat="1" ht="75" customHeight="1" x14ac:dyDescent="0.3">
      <c r="A11" s="7" t="s">
        <v>544</v>
      </c>
      <c r="B11" s="1" t="s">
        <v>545</v>
      </c>
      <c r="C11" s="1" t="s">
        <v>141</v>
      </c>
      <c r="D11" s="1" t="s">
        <v>346</v>
      </c>
      <c r="E11" s="1" t="s">
        <v>376</v>
      </c>
      <c r="F11" s="1" t="s">
        <v>19</v>
      </c>
      <c r="G11" s="1" t="s">
        <v>42</v>
      </c>
      <c r="H11" s="1" t="s">
        <v>20</v>
      </c>
      <c r="I11" s="1" t="s">
        <v>31</v>
      </c>
      <c r="J11" s="1" t="s">
        <v>607</v>
      </c>
      <c r="K11" s="1" t="s">
        <v>284</v>
      </c>
      <c r="L11" s="1" t="s">
        <v>588</v>
      </c>
      <c r="M11" s="1" t="s">
        <v>447</v>
      </c>
      <c r="N11" s="1" t="s">
        <v>24</v>
      </c>
    </row>
    <row r="12" spans="1:14" s="1" customFormat="1" ht="75" customHeight="1" x14ac:dyDescent="0.3">
      <c r="A12" s="7" t="s">
        <v>290</v>
      </c>
      <c r="B12" s="1" t="s">
        <v>291</v>
      </c>
      <c r="C12" s="1" t="s">
        <v>292</v>
      </c>
      <c r="D12" s="1" t="s">
        <v>293</v>
      </c>
      <c r="E12" s="1" t="s">
        <v>294</v>
      </c>
      <c r="F12" s="1" t="s">
        <v>52</v>
      </c>
      <c r="G12" s="1" t="s">
        <v>41</v>
      </c>
      <c r="H12" s="1" t="s">
        <v>31</v>
      </c>
      <c r="I12" s="1" t="s">
        <v>31</v>
      </c>
      <c r="J12" s="1" t="s">
        <v>648</v>
      </c>
      <c r="K12" s="1" t="s">
        <v>32</v>
      </c>
      <c r="L12" s="1" t="s">
        <v>588</v>
      </c>
      <c r="M12" s="1" t="s">
        <v>162</v>
      </c>
      <c r="N12" s="1" t="s">
        <v>24</v>
      </c>
    </row>
    <row r="13" spans="1:14" s="1" customFormat="1" ht="75" customHeight="1" x14ac:dyDescent="0.3">
      <c r="A13" s="7" t="s">
        <v>470</v>
      </c>
      <c r="B13" s="1" t="s">
        <v>471</v>
      </c>
      <c r="C13" s="1" t="s">
        <v>141</v>
      </c>
      <c r="D13" s="1" t="s">
        <v>329</v>
      </c>
      <c r="E13" s="1" t="s">
        <v>341</v>
      </c>
      <c r="F13" s="1" t="s">
        <v>59</v>
      </c>
      <c r="G13" s="1" t="s">
        <v>107</v>
      </c>
      <c r="H13" s="1" t="s">
        <v>20</v>
      </c>
      <c r="I13" s="1" t="s">
        <v>31</v>
      </c>
      <c r="J13" s="1" t="s">
        <v>608</v>
      </c>
      <c r="K13" s="1" t="s">
        <v>21</v>
      </c>
      <c r="L13" s="1" t="s">
        <v>588</v>
      </c>
      <c r="M13" s="1" t="s">
        <v>343</v>
      </c>
      <c r="N13" s="1" t="s">
        <v>24</v>
      </c>
    </row>
    <row r="14" spans="1:14" s="1" customFormat="1" ht="75" customHeight="1" x14ac:dyDescent="0.3">
      <c r="A14" s="7" t="s">
        <v>374</v>
      </c>
      <c r="B14" s="1" t="s">
        <v>375</v>
      </c>
      <c r="C14" s="1" t="s">
        <v>141</v>
      </c>
      <c r="D14" s="1" t="s">
        <v>346</v>
      </c>
      <c r="E14" s="1" t="s">
        <v>376</v>
      </c>
      <c r="F14" s="1" t="s">
        <v>59</v>
      </c>
      <c r="G14" s="1" t="s">
        <v>42</v>
      </c>
      <c r="H14" s="1" t="s">
        <v>20</v>
      </c>
      <c r="I14" s="1" t="s">
        <v>31</v>
      </c>
      <c r="J14" s="1" t="s">
        <v>609</v>
      </c>
      <c r="K14" s="1" t="s">
        <v>21</v>
      </c>
      <c r="L14" s="1" t="s">
        <v>588</v>
      </c>
      <c r="M14" s="1" t="s">
        <v>540</v>
      </c>
      <c r="N14" s="1" t="s">
        <v>24</v>
      </c>
    </row>
    <row r="15" spans="1:14" s="1" customFormat="1" ht="75" customHeight="1" x14ac:dyDescent="0.3">
      <c r="A15" s="7" t="s">
        <v>285</v>
      </c>
      <c r="B15" s="1" t="s">
        <v>286</v>
      </c>
      <c r="C15" s="1" t="s">
        <v>141</v>
      </c>
      <c r="D15" s="1" t="s">
        <v>287</v>
      </c>
      <c r="E15" s="1" t="s">
        <v>288</v>
      </c>
      <c r="F15" s="1" t="s">
        <v>75</v>
      </c>
      <c r="G15" s="1" t="s">
        <v>107</v>
      </c>
      <c r="H15" s="1" t="s">
        <v>20</v>
      </c>
      <c r="I15" s="1" t="s">
        <v>31</v>
      </c>
      <c r="J15" s="1" t="s">
        <v>610</v>
      </c>
      <c r="K15" s="1" t="s">
        <v>21</v>
      </c>
      <c r="L15" s="1" t="s">
        <v>588</v>
      </c>
      <c r="M15" s="1" t="s">
        <v>568</v>
      </c>
      <c r="N15" s="1" t="s">
        <v>24</v>
      </c>
    </row>
    <row r="16" spans="1:14" s="1" customFormat="1" ht="75" customHeight="1" x14ac:dyDescent="0.3">
      <c r="A16" s="7" t="s">
        <v>437</v>
      </c>
      <c r="B16" s="1" t="s">
        <v>438</v>
      </c>
      <c r="C16" s="1" t="s">
        <v>439</v>
      </c>
      <c r="D16" s="1" t="s">
        <v>440</v>
      </c>
      <c r="E16" s="1" t="s">
        <v>441</v>
      </c>
      <c r="F16" s="1" t="s">
        <v>75</v>
      </c>
      <c r="G16" s="1" t="s">
        <v>52</v>
      </c>
      <c r="H16" s="1" t="s">
        <v>53</v>
      </c>
      <c r="I16" s="1" t="s">
        <v>31</v>
      </c>
      <c r="J16" s="1" t="s">
        <v>651</v>
      </c>
      <c r="K16" s="1" t="s">
        <v>76</v>
      </c>
      <c r="L16" s="1" t="s">
        <v>588</v>
      </c>
      <c r="M16" s="1" t="s">
        <v>406</v>
      </c>
      <c r="N16" s="1" t="s">
        <v>24</v>
      </c>
    </row>
    <row r="17" spans="1:14" s="1" customFormat="1" ht="75" customHeight="1" x14ac:dyDescent="0.3">
      <c r="A17" s="7" t="s">
        <v>349</v>
      </c>
      <c r="B17" s="1" t="s">
        <v>350</v>
      </c>
      <c r="C17" s="1" t="s">
        <v>141</v>
      </c>
      <c r="D17" s="1" t="s">
        <v>329</v>
      </c>
      <c r="E17" s="1" t="s">
        <v>341</v>
      </c>
      <c r="F17" s="1" t="s">
        <v>75</v>
      </c>
      <c r="G17" s="1" t="s">
        <v>107</v>
      </c>
      <c r="H17" s="1" t="s">
        <v>31</v>
      </c>
      <c r="I17" s="1" t="s">
        <v>31</v>
      </c>
      <c r="J17" s="1" t="s">
        <v>646</v>
      </c>
      <c r="K17" s="1" t="s">
        <v>326</v>
      </c>
      <c r="L17" s="1" t="s">
        <v>588</v>
      </c>
      <c r="M17" s="1" t="s">
        <v>503</v>
      </c>
      <c r="N17" s="1" t="s">
        <v>24</v>
      </c>
    </row>
    <row r="18" spans="1:14" s="1" customFormat="1" ht="75" customHeight="1" x14ac:dyDescent="0.3">
      <c r="A18" s="7" t="s">
        <v>301</v>
      </c>
      <c r="B18" s="1" t="s">
        <v>302</v>
      </c>
      <c r="C18" s="1" t="s">
        <v>303</v>
      </c>
      <c r="D18" s="1" t="s">
        <v>304</v>
      </c>
      <c r="E18" s="1" t="s">
        <v>305</v>
      </c>
      <c r="F18" s="1" t="s">
        <v>107</v>
      </c>
      <c r="G18" s="1" t="s">
        <v>107</v>
      </c>
      <c r="H18" s="1" t="s">
        <v>31</v>
      </c>
      <c r="I18" s="1" t="s">
        <v>31</v>
      </c>
      <c r="J18" s="1" t="s">
        <v>641</v>
      </c>
      <c r="K18" s="1" t="s">
        <v>54</v>
      </c>
      <c r="L18" s="1" t="s">
        <v>703</v>
      </c>
      <c r="M18" s="1" t="s">
        <v>387</v>
      </c>
      <c r="N18" s="1" t="s">
        <v>24</v>
      </c>
    </row>
    <row r="19" spans="1:14" s="1" customFormat="1" ht="75" customHeight="1" x14ac:dyDescent="0.3">
      <c r="A19" s="7" t="s">
        <v>314</v>
      </c>
      <c r="B19" s="1" t="s">
        <v>315</v>
      </c>
      <c r="C19" s="1" t="s">
        <v>292</v>
      </c>
      <c r="D19" s="1" t="s">
        <v>316</v>
      </c>
      <c r="E19" s="1" t="s">
        <v>317</v>
      </c>
      <c r="F19" s="1" t="s">
        <v>101</v>
      </c>
      <c r="G19" s="1" t="s">
        <v>19</v>
      </c>
      <c r="H19" s="1" t="s">
        <v>31</v>
      </c>
      <c r="I19" s="1" t="s">
        <v>31</v>
      </c>
      <c r="J19" s="1" t="s">
        <v>611</v>
      </c>
      <c r="K19" s="1" t="s">
        <v>32</v>
      </c>
      <c r="L19" s="1" t="s">
        <v>22</v>
      </c>
      <c r="M19" s="1" t="s">
        <v>496</v>
      </c>
      <c r="N19" s="1" t="s">
        <v>24</v>
      </c>
    </row>
    <row r="20" spans="1:14" s="1" customFormat="1" ht="75" customHeight="1" x14ac:dyDescent="0.3">
      <c r="A20" s="7" t="s">
        <v>424</v>
      </c>
      <c r="B20" s="1" t="s">
        <v>425</v>
      </c>
      <c r="C20" s="1" t="s">
        <v>309</v>
      </c>
      <c r="D20" s="1" t="s">
        <v>426</v>
      </c>
      <c r="E20" s="1" t="s">
        <v>427</v>
      </c>
      <c r="F20" s="1" t="s">
        <v>107</v>
      </c>
      <c r="G20" s="1" t="s">
        <v>42</v>
      </c>
      <c r="H20" s="1" t="s">
        <v>31</v>
      </c>
      <c r="I20" s="1" t="s">
        <v>31</v>
      </c>
      <c r="J20" s="1" t="s">
        <v>594</v>
      </c>
      <c r="K20" s="1" t="s">
        <v>54</v>
      </c>
      <c r="L20" s="1" t="s">
        <v>589</v>
      </c>
      <c r="M20" s="1" t="s">
        <v>513</v>
      </c>
      <c r="N20" s="1" t="s">
        <v>24</v>
      </c>
    </row>
    <row r="21" spans="1:14" s="1" customFormat="1" ht="75" customHeight="1" x14ac:dyDescent="0.3">
      <c r="A21" s="7" t="s">
        <v>407</v>
      </c>
      <c r="B21" s="1" t="s">
        <v>408</v>
      </c>
      <c r="C21" s="1" t="s">
        <v>409</v>
      </c>
      <c r="D21" s="1" t="s">
        <v>410</v>
      </c>
      <c r="E21" s="1" t="s">
        <v>411</v>
      </c>
      <c r="F21" s="1" t="s">
        <v>101</v>
      </c>
      <c r="G21" s="1" t="s">
        <v>19</v>
      </c>
      <c r="H21" s="1" t="s">
        <v>31</v>
      </c>
      <c r="I21" s="1" t="s">
        <v>31</v>
      </c>
      <c r="J21" s="1" t="s">
        <v>595</v>
      </c>
      <c r="K21" s="1" t="s">
        <v>54</v>
      </c>
      <c r="L21" s="1" t="s">
        <v>589</v>
      </c>
      <c r="M21" s="1" t="s">
        <v>454</v>
      </c>
      <c r="N21" s="1" t="s">
        <v>70</v>
      </c>
    </row>
    <row r="22" spans="1:14" s="1" customFormat="1" ht="75" customHeight="1" x14ac:dyDescent="0.3">
      <c r="A22" s="7" t="s">
        <v>443</v>
      </c>
      <c r="B22" s="1" t="s">
        <v>444</v>
      </c>
      <c r="C22" s="1" t="s">
        <v>309</v>
      </c>
      <c r="D22" s="1" t="s">
        <v>445</v>
      </c>
      <c r="E22" s="1" t="s">
        <v>446</v>
      </c>
      <c r="F22" s="1" t="s">
        <v>75</v>
      </c>
      <c r="G22" s="1" t="s">
        <v>52</v>
      </c>
      <c r="H22" s="1" t="s">
        <v>31</v>
      </c>
      <c r="I22" s="1" t="s">
        <v>31</v>
      </c>
      <c r="J22" s="1" t="s">
        <v>596</v>
      </c>
      <c r="K22" s="1" t="s">
        <v>54</v>
      </c>
      <c r="L22" s="1" t="s">
        <v>589</v>
      </c>
      <c r="M22" s="1" t="s">
        <v>162</v>
      </c>
      <c r="N22" s="1" t="s">
        <v>24</v>
      </c>
    </row>
    <row r="23" spans="1:14" s="1" customFormat="1" ht="75" customHeight="1" x14ac:dyDescent="0.3">
      <c r="A23" s="7" t="s">
        <v>562</v>
      </c>
      <c r="B23" s="1" t="s">
        <v>563</v>
      </c>
      <c r="C23" s="1" t="s">
        <v>141</v>
      </c>
      <c r="D23" s="1" t="s">
        <v>346</v>
      </c>
      <c r="E23" s="1" t="s">
        <v>376</v>
      </c>
      <c r="F23" s="1" t="s">
        <v>19</v>
      </c>
      <c r="G23" s="1" t="s">
        <v>42</v>
      </c>
      <c r="H23" s="1" t="s">
        <v>31</v>
      </c>
      <c r="I23" s="1" t="s">
        <v>31</v>
      </c>
      <c r="J23" s="1" t="s">
        <v>613</v>
      </c>
      <c r="K23" s="1" t="s">
        <v>76</v>
      </c>
      <c r="L23" s="1" t="s">
        <v>657</v>
      </c>
      <c r="M23" s="1" t="s">
        <v>348</v>
      </c>
      <c r="N23" s="1" t="s">
        <v>24</v>
      </c>
    </row>
    <row r="24" spans="1:14" s="1" customFormat="1" ht="75" customHeight="1" x14ac:dyDescent="0.3">
      <c r="A24" s="7" t="s">
        <v>319</v>
      </c>
      <c r="B24" s="1" t="s">
        <v>320</v>
      </c>
      <c r="C24" s="1" t="s">
        <v>321</v>
      </c>
      <c r="D24" s="1" t="s">
        <v>322</v>
      </c>
      <c r="E24" s="1" t="s">
        <v>323</v>
      </c>
      <c r="F24" s="1" t="s">
        <v>196</v>
      </c>
      <c r="G24" s="1" t="s">
        <v>144</v>
      </c>
      <c r="H24" s="1" t="s">
        <v>53</v>
      </c>
      <c r="I24" s="1" t="s">
        <v>31</v>
      </c>
      <c r="J24" s="1" t="s">
        <v>612</v>
      </c>
      <c r="K24" s="1" t="s">
        <v>32</v>
      </c>
      <c r="L24" s="1" t="s">
        <v>656</v>
      </c>
      <c r="M24" s="1" t="s">
        <v>300</v>
      </c>
      <c r="N24" s="1" t="s">
        <v>56</v>
      </c>
    </row>
    <row r="25" spans="1:14" s="1" customFormat="1" ht="75" customHeight="1" x14ac:dyDescent="0.3">
      <c r="A25" s="7" t="s">
        <v>327</v>
      </c>
      <c r="B25" s="1" t="s">
        <v>328</v>
      </c>
      <c r="C25" s="1" t="s">
        <v>141</v>
      </c>
      <c r="D25" s="1" t="s">
        <v>329</v>
      </c>
      <c r="E25" s="1" t="s">
        <v>330</v>
      </c>
      <c r="F25" s="1" t="s">
        <v>312</v>
      </c>
      <c r="G25" s="1" t="s">
        <v>51</v>
      </c>
      <c r="H25" s="1" t="s">
        <v>31</v>
      </c>
      <c r="I25" s="1" t="s">
        <v>593</v>
      </c>
      <c r="J25" s="1" t="s">
        <v>162</v>
      </c>
      <c r="K25" s="1" t="s">
        <v>331</v>
      </c>
      <c r="L25" s="1" t="s">
        <v>590</v>
      </c>
      <c r="M25" s="1" t="s">
        <v>546</v>
      </c>
      <c r="N25" s="1" t="s">
        <v>24</v>
      </c>
    </row>
    <row r="26" spans="1:14" s="1" customFormat="1" ht="75" customHeight="1" x14ac:dyDescent="0.3">
      <c r="A26" s="7" t="s">
        <v>339</v>
      </c>
      <c r="B26" s="1" t="s">
        <v>340</v>
      </c>
      <c r="C26" s="1" t="s">
        <v>141</v>
      </c>
      <c r="D26" s="1" t="s">
        <v>329</v>
      </c>
      <c r="E26" s="1" t="s">
        <v>341</v>
      </c>
      <c r="F26" s="1" t="s">
        <v>59</v>
      </c>
      <c r="G26" s="1" t="s">
        <v>59</v>
      </c>
      <c r="H26" s="1" t="s">
        <v>20</v>
      </c>
      <c r="I26" s="1" t="s">
        <v>593</v>
      </c>
      <c r="J26" s="1" t="s">
        <v>162</v>
      </c>
      <c r="K26" s="1" t="s">
        <v>342</v>
      </c>
      <c r="L26" s="1" t="s">
        <v>652</v>
      </c>
      <c r="M26" s="1" t="s">
        <v>472</v>
      </c>
      <c r="N26" s="1" t="s">
        <v>24</v>
      </c>
    </row>
    <row r="27" spans="1:14" s="1" customFormat="1" ht="75" customHeight="1" x14ac:dyDescent="0.3">
      <c r="A27" s="7" t="s">
        <v>535</v>
      </c>
      <c r="B27" s="1" t="s">
        <v>536</v>
      </c>
      <c r="C27" s="1" t="s">
        <v>537</v>
      </c>
      <c r="D27" s="1" t="s">
        <v>538</v>
      </c>
      <c r="E27" s="1" t="s">
        <v>539</v>
      </c>
      <c r="F27" s="1" t="s">
        <v>41</v>
      </c>
      <c r="G27" s="1" t="s">
        <v>41</v>
      </c>
      <c r="H27" s="1" t="s">
        <v>20</v>
      </c>
      <c r="I27" s="1" t="s">
        <v>593</v>
      </c>
      <c r="J27" s="1" t="s">
        <v>162</v>
      </c>
      <c r="K27" s="1" t="s">
        <v>342</v>
      </c>
      <c r="L27" s="1" t="s">
        <v>652</v>
      </c>
      <c r="M27" s="1" t="s">
        <v>377</v>
      </c>
      <c r="N27" s="1" t="s">
        <v>24</v>
      </c>
    </row>
    <row r="28" spans="1:14" s="1" customFormat="1" ht="75" customHeight="1" x14ac:dyDescent="0.3">
      <c r="A28" s="7" t="s">
        <v>332</v>
      </c>
      <c r="B28" s="1" t="s">
        <v>333</v>
      </c>
      <c r="C28" s="1" t="s">
        <v>334</v>
      </c>
      <c r="D28" s="1" t="s">
        <v>335</v>
      </c>
      <c r="E28" s="1" t="s">
        <v>336</v>
      </c>
      <c r="F28" s="1" t="s">
        <v>75</v>
      </c>
      <c r="G28" s="1" t="s">
        <v>59</v>
      </c>
      <c r="H28" s="1" t="s">
        <v>31</v>
      </c>
      <c r="I28" s="1" t="s">
        <v>31</v>
      </c>
      <c r="J28" s="1" t="s">
        <v>614</v>
      </c>
      <c r="K28" s="1" t="s">
        <v>32</v>
      </c>
      <c r="L28" s="1" t="s">
        <v>652</v>
      </c>
      <c r="M28" s="1" t="s">
        <v>289</v>
      </c>
      <c r="N28" s="1" t="s">
        <v>24</v>
      </c>
    </row>
    <row r="29" spans="1:14" s="1" customFormat="1" ht="75" customHeight="1" x14ac:dyDescent="0.3">
      <c r="A29" s="7" t="s">
        <v>547</v>
      </c>
      <c r="B29" s="1" t="s">
        <v>548</v>
      </c>
      <c r="C29" s="1" t="s">
        <v>309</v>
      </c>
      <c r="D29" s="1" t="s">
        <v>549</v>
      </c>
      <c r="E29" s="1" t="s">
        <v>550</v>
      </c>
      <c r="F29" s="1" t="s">
        <v>59</v>
      </c>
      <c r="G29" s="1" t="s">
        <v>59</v>
      </c>
      <c r="H29" s="1" t="s">
        <v>31</v>
      </c>
      <c r="I29" s="1" t="s">
        <v>31</v>
      </c>
      <c r="J29" s="1" t="s">
        <v>642</v>
      </c>
      <c r="K29" s="1" t="s">
        <v>54</v>
      </c>
      <c r="L29" s="1" t="s">
        <v>704</v>
      </c>
      <c r="M29" s="1" t="s">
        <v>318</v>
      </c>
      <c r="N29" s="1" t="s">
        <v>24</v>
      </c>
    </row>
    <row r="30" spans="1:14" s="1" customFormat="1" ht="75" customHeight="1" x14ac:dyDescent="0.3">
      <c r="A30" s="7" t="s">
        <v>565</v>
      </c>
      <c r="B30" s="1" t="s">
        <v>566</v>
      </c>
      <c r="C30" s="1" t="s">
        <v>141</v>
      </c>
      <c r="D30" s="1" t="s">
        <v>282</v>
      </c>
      <c r="E30" s="1" t="s">
        <v>567</v>
      </c>
      <c r="F30" s="1" t="s">
        <v>42</v>
      </c>
      <c r="G30" s="1" t="s">
        <v>42</v>
      </c>
      <c r="H30" s="1" t="s">
        <v>31</v>
      </c>
      <c r="I30" s="1" t="s">
        <v>31</v>
      </c>
      <c r="J30" s="1" t="s">
        <v>597</v>
      </c>
      <c r="K30" s="1" t="s">
        <v>54</v>
      </c>
      <c r="L30" s="1" t="s">
        <v>581</v>
      </c>
      <c r="M30" s="1" t="s">
        <v>324</v>
      </c>
      <c r="N30" s="1" t="s">
        <v>238</v>
      </c>
    </row>
    <row r="31" spans="1:14" s="1" customFormat="1" ht="75" customHeight="1" x14ac:dyDescent="0.3">
      <c r="A31" s="7" t="s">
        <v>569</v>
      </c>
      <c r="B31" s="1" t="s">
        <v>570</v>
      </c>
      <c r="C31" s="1" t="s">
        <v>141</v>
      </c>
      <c r="D31" s="1" t="s">
        <v>586</v>
      </c>
      <c r="E31" s="1" t="s">
        <v>571</v>
      </c>
      <c r="F31" s="1" t="s">
        <v>42</v>
      </c>
      <c r="G31" s="1" t="s">
        <v>42</v>
      </c>
      <c r="H31" s="1" t="s">
        <v>31</v>
      </c>
      <c r="I31" s="1" t="s">
        <v>31</v>
      </c>
      <c r="J31" s="1" t="s">
        <v>598</v>
      </c>
      <c r="K31" s="1" t="s">
        <v>54</v>
      </c>
      <c r="L31" s="1" t="s">
        <v>581</v>
      </c>
      <c r="M31" s="1" t="s">
        <v>564</v>
      </c>
      <c r="N31" s="1" t="s">
        <v>24</v>
      </c>
    </row>
    <row r="32" spans="1:14" s="1" customFormat="1" ht="75" customHeight="1" x14ac:dyDescent="0.3">
      <c r="A32" s="7" t="s">
        <v>500</v>
      </c>
      <c r="B32" s="1" t="s">
        <v>501</v>
      </c>
      <c r="C32" s="1" t="s">
        <v>303</v>
      </c>
      <c r="D32" s="1" t="s">
        <v>413</v>
      </c>
      <c r="E32" s="1" t="s">
        <v>502</v>
      </c>
      <c r="F32" s="1" t="s">
        <v>75</v>
      </c>
      <c r="G32" s="1" t="s">
        <v>52</v>
      </c>
      <c r="H32" s="1" t="s">
        <v>31</v>
      </c>
      <c r="I32" s="1" t="s">
        <v>31</v>
      </c>
      <c r="J32" s="1" t="s">
        <v>599</v>
      </c>
      <c r="K32" s="1" t="s">
        <v>54</v>
      </c>
      <c r="L32" s="1" t="s">
        <v>581</v>
      </c>
      <c r="M32" s="1" t="s">
        <v>337</v>
      </c>
      <c r="N32" s="1" t="s">
        <v>338</v>
      </c>
    </row>
    <row r="33" spans="1:14" s="1" customFormat="1" ht="75" customHeight="1" x14ac:dyDescent="0.3">
      <c r="A33" s="7" t="s">
        <v>383</v>
      </c>
      <c r="B33" s="1" t="s">
        <v>384</v>
      </c>
      <c r="C33" s="1" t="s">
        <v>303</v>
      </c>
      <c r="D33" s="1" t="s">
        <v>385</v>
      </c>
      <c r="E33" s="1" t="s">
        <v>386</v>
      </c>
      <c r="F33" s="1" t="s">
        <v>75</v>
      </c>
      <c r="G33" s="1" t="s">
        <v>52</v>
      </c>
      <c r="H33" s="1" t="s">
        <v>31</v>
      </c>
      <c r="I33" s="1" t="s">
        <v>31</v>
      </c>
      <c r="J33" s="1" t="s">
        <v>600</v>
      </c>
      <c r="K33" s="1" t="s">
        <v>54</v>
      </c>
      <c r="L33" s="1" t="s">
        <v>581</v>
      </c>
      <c r="M33" s="1" t="s">
        <v>519</v>
      </c>
      <c r="N33" s="1" t="s">
        <v>24</v>
      </c>
    </row>
    <row r="34" spans="1:14" s="1" customFormat="1" ht="75" customHeight="1" x14ac:dyDescent="0.3">
      <c r="A34" s="7" t="s">
        <v>352</v>
      </c>
      <c r="B34" s="1" t="s">
        <v>353</v>
      </c>
      <c r="C34" s="1" t="s">
        <v>309</v>
      </c>
      <c r="D34" s="1" t="s">
        <v>354</v>
      </c>
      <c r="E34" s="1" t="s">
        <v>355</v>
      </c>
      <c r="F34" s="1" t="s">
        <v>218</v>
      </c>
      <c r="G34" s="1" t="s">
        <v>75</v>
      </c>
      <c r="H34" s="1" t="s">
        <v>31</v>
      </c>
      <c r="I34" s="1" t="s">
        <v>31</v>
      </c>
      <c r="J34" s="1" t="s">
        <v>616</v>
      </c>
      <c r="K34" s="1" t="s">
        <v>54</v>
      </c>
      <c r="L34" s="1" t="s">
        <v>581</v>
      </c>
      <c r="M34" s="1" t="s">
        <v>356</v>
      </c>
      <c r="N34" s="1" t="s">
        <v>24</v>
      </c>
    </row>
    <row r="35" spans="1:14" s="1" customFormat="1" ht="75" customHeight="1" x14ac:dyDescent="0.3">
      <c r="A35" s="7" t="s">
        <v>478</v>
      </c>
      <c r="B35" s="1" t="s">
        <v>479</v>
      </c>
      <c r="C35" s="1" t="s">
        <v>309</v>
      </c>
      <c r="D35" s="1" t="s">
        <v>480</v>
      </c>
      <c r="E35" s="1" t="s">
        <v>481</v>
      </c>
      <c r="F35" s="1" t="s">
        <v>218</v>
      </c>
      <c r="G35" s="1" t="s">
        <v>75</v>
      </c>
      <c r="H35" s="1" t="s">
        <v>31</v>
      </c>
      <c r="I35" s="1" t="s">
        <v>31</v>
      </c>
      <c r="J35" s="1" t="s">
        <v>617</v>
      </c>
      <c r="K35" s="1" t="s">
        <v>54</v>
      </c>
      <c r="L35" s="1" t="s">
        <v>581</v>
      </c>
      <c r="M35" s="1" t="s">
        <v>482</v>
      </c>
      <c r="N35" s="1" t="s">
        <v>24</v>
      </c>
    </row>
    <row r="36" spans="1:14" s="1" customFormat="1" ht="75" customHeight="1" x14ac:dyDescent="0.3">
      <c r="A36" s="7" t="s">
        <v>473</v>
      </c>
      <c r="B36" s="1" t="s">
        <v>474</v>
      </c>
      <c r="C36" s="1" t="s">
        <v>309</v>
      </c>
      <c r="D36" s="1" t="s">
        <v>475</v>
      </c>
      <c r="E36" s="1" t="s">
        <v>476</v>
      </c>
      <c r="F36" s="1" t="s">
        <v>312</v>
      </c>
      <c r="G36" s="1" t="s">
        <v>218</v>
      </c>
      <c r="H36" s="1" t="s">
        <v>53</v>
      </c>
      <c r="I36" s="1" t="s">
        <v>53</v>
      </c>
      <c r="J36" s="1" t="s">
        <v>618</v>
      </c>
      <c r="K36" s="1" t="s">
        <v>54</v>
      </c>
      <c r="L36" s="1" t="s">
        <v>581</v>
      </c>
      <c r="M36" s="1" t="s">
        <v>477</v>
      </c>
      <c r="N36" s="1" t="s">
        <v>24</v>
      </c>
    </row>
    <row r="37" spans="1:14" s="1" customFormat="1" ht="75" customHeight="1" x14ac:dyDescent="0.3">
      <c r="A37" s="7" t="s">
        <v>378</v>
      </c>
      <c r="B37" s="1" t="s">
        <v>379</v>
      </c>
      <c r="C37" s="1" t="s">
        <v>303</v>
      </c>
      <c r="D37" s="1" t="s">
        <v>380</v>
      </c>
      <c r="E37" s="1" t="s">
        <v>381</v>
      </c>
      <c r="F37" s="1" t="s">
        <v>312</v>
      </c>
      <c r="G37" s="1" t="s">
        <v>218</v>
      </c>
      <c r="H37" s="1" t="s">
        <v>31</v>
      </c>
      <c r="I37" s="1" t="s">
        <v>31</v>
      </c>
      <c r="J37" s="1" t="s">
        <v>619</v>
      </c>
      <c r="K37" s="1" t="s">
        <v>54</v>
      </c>
      <c r="L37" s="1" t="s">
        <v>581</v>
      </c>
      <c r="M37" s="1" t="s">
        <v>382</v>
      </c>
      <c r="N37" s="1" t="s">
        <v>24</v>
      </c>
    </row>
    <row r="38" spans="1:14" s="1" customFormat="1" ht="75" customHeight="1" x14ac:dyDescent="0.3">
      <c r="A38" s="7" t="s">
        <v>578</v>
      </c>
      <c r="B38" s="1" t="s">
        <v>579</v>
      </c>
      <c r="C38" s="1" t="s">
        <v>303</v>
      </c>
      <c r="D38" s="1" t="s">
        <v>413</v>
      </c>
      <c r="E38" s="1" t="s">
        <v>580</v>
      </c>
      <c r="F38" s="1" t="s">
        <v>75</v>
      </c>
      <c r="G38" s="1" t="s">
        <v>52</v>
      </c>
      <c r="H38" s="1" t="s">
        <v>53</v>
      </c>
      <c r="I38" s="1" t="s">
        <v>53</v>
      </c>
      <c r="J38" s="1" t="s">
        <v>620</v>
      </c>
      <c r="K38" s="1" t="s">
        <v>54</v>
      </c>
      <c r="L38" s="1" t="s">
        <v>581</v>
      </c>
      <c r="M38" s="1" t="s">
        <v>582</v>
      </c>
      <c r="N38" s="1" t="s">
        <v>239</v>
      </c>
    </row>
    <row r="39" spans="1:14" s="1" customFormat="1" ht="75" customHeight="1" x14ac:dyDescent="0.3">
      <c r="A39" s="7" t="s">
        <v>575</v>
      </c>
      <c r="B39" s="1" t="s">
        <v>576</v>
      </c>
      <c r="C39" s="1" t="s">
        <v>141</v>
      </c>
      <c r="D39" s="1" t="s">
        <v>586</v>
      </c>
      <c r="E39" s="1" t="s">
        <v>571</v>
      </c>
      <c r="F39" s="1" t="s">
        <v>42</v>
      </c>
      <c r="G39" s="1" t="s">
        <v>42</v>
      </c>
      <c r="H39" s="1" t="s">
        <v>31</v>
      </c>
      <c r="I39" s="1" t="s">
        <v>31</v>
      </c>
      <c r="J39" s="1" t="s">
        <v>621</v>
      </c>
      <c r="K39" s="1" t="s">
        <v>54</v>
      </c>
      <c r="L39" s="1" t="s">
        <v>581</v>
      </c>
      <c r="M39" s="1" t="s">
        <v>577</v>
      </c>
      <c r="N39" s="1" t="s">
        <v>24</v>
      </c>
    </row>
    <row r="40" spans="1:14" s="1" customFormat="1" ht="75" customHeight="1" x14ac:dyDescent="0.3">
      <c r="A40" s="7" t="s">
        <v>572</v>
      </c>
      <c r="B40" s="1" t="s">
        <v>573</v>
      </c>
      <c r="C40" s="1" t="s">
        <v>141</v>
      </c>
      <c r="D40" s="1" t="s">
        <v>586</v>
      </c>
      <c r="E40" s="1" t="s">
        <v>571</v>
      </c>
      <c r="F40" s="1" t="s">
        <v>107</v>
      </c>
      <c r="G40" s="1" t="s">
        <v>42</v>
      </c>
      <c r="H40" s="1" t="s">
        <v>31</v>
      </c>
      <c r="I40" s="1" t="s">
        <v>31</v>
      </c>
      <c r="J40" s="1" t="s">
        <v>622</v>
      </c>
      <c r="K40" s="1" t="s">
        <v>54</v>
      </c>
      <c r="L40" s="1" t="s">
        <v>581</v>
      </c>
      <c r="M40" s="1" t="s">
        <v>574</v>
      </c>
      <c r="N40" s="1" t="s">
        <v>24</v>
      </c>
    </row>
    <row r="41" spans="1:14" s="1" customFormat="1" ht="75" customHeight="1" x14ac:dyDescent="0.3">
      <c r="A41" s="7" t="s">
        <v>418</v>
      </c>
      <c r="B41" s="1" t="s">
        <v>419</v>
      </c>
      <c r="C41" s="1" t="s">
        <v>420</v>
      </c>
      <c r="D41" s="1" t="s">
        <v>421</v>
      </c>
      <c r="E41" s="1" t="s">
        <v>422</v>
      </c>
      <c r="F41" s="1" t="s">
        <v>107</v>
      </c>
      <c r="G41" s="1" t="s">
        <v>107</v>
      </c>
      <c r="H41" s="1" t="s">
        <v>20</v>
      </c>
      <c r="I41" s="1" t="s">
        <v>20</v>
      </c>
      <c r="J41" s="1" t="s">
        <v>623</v>
      </c>
      <c r="K41" s="1" t="s">
        <v>32</v>
      </c>
      <c r="L41" s="1" t="s">
        <v>698</v>
      </c>
      <c r="M41" s="1" t="s">
        <v>423</v>
      </c>
      <c r="N41" s="1" t="s">
        <v>24</v>
      </c>
    </row>
    <row r="42" spans="1:14" s="1" customFormat="1" ht="75" customHeight="1" x14ac:dyDescent="0.3">
      <c r="A42" s="7" t="s">
        <v>455</v>
      </c>
      <c r="B42" s="1" t="s">
        <v>456</v>
      </c>
      <c r="C42" s="1" t="s">
        <v>457</v>
      </c>
      <c r="D42" s="1" t="s">
        <v>458</v>
      </c>
      <c r="E42" s="1" t="s">
        <v>459</v>
      </c>
      <c r="F42" s="1" t="s">
        <v>218</v>
      </c>
      <c r="G42" s="1" t="s">
        <v>59</v>
      </c>
      <c r="H42" s="1" t="s">
        <v>31</v>
      </c>
      <c r="I42" s="1" t="s">
        <v>31</v>
      </c>
      <c r="J42" s="1" t="s">
        <v>601</v>
      </c>
      <c r="K42" s="1" t="s">
        <v>284</v>
      </c>
      <c r="L42" s="1" t="s">
        <v>653</v>
      </c>
      <c r="M42" s="1" t="s">
        <v>552</v>
      </c>
      <c r="N42" s="1" t="s">
        <v>24</v>
      </c>
    </row>
    <row r="43" spans="1:14" s="1" customFormat="1" ht="75" customHeight="1" x14ac:dyDescent="0.3">
      <c r="A43" s="7" t="s">
        <v>583</v>
      </c>
      <c r="B43" s="1" t="s">
        <v>584</v>
      </c>
      <c r="C43" s="1" t="s">
        <v>141</v>
      </c>
      <c r="D43" s="1" t="s">
        <v>329</v>
      </c>
      <c r="E43" s="1" t="s">
        <v>585</v>
      </c>
      <c r="F43" s="1" t="s">
        <v>59</v>
      </c>
      <c r="G43" s="1" t="s">
        <v>41</v>
      </c>
      <c r="H43" s="1" t="s">
        <v>31</v>
      </c>
      <c r="I43" s="1" t="s">
        <v>31</v>
      </c>
      <c r="J43" s="1" t="s">
        <v>624</v>
      </c>
      <c r="K43" s="1" t="s">
        <v>284</v>
      </c>
      <c r="L43" s="1" t="s">
        <v>699</v>
      </c>
      <c r="M43" s="1" t="s">
        <v>388</v>
      </c>
      <c r="N43" s="1" t="s">
        <v>24</v>
      </c>
    </row>
    <row r="44" spans="1:14" s="1" customFormat="1" ht="75" customHeight="1" x14ac:dyDescent="0.3">
      <c r="A44" s="7" t="s">
        <v>389</v>
      </c>
      <c r="B44" s="1" t="s">
        <v>390</v>
      </c>
      <c r="C44" s="1" t="s">
        <v>391</v>
      </c>
      <c r="D44" s="1" t="s">
        <v>392</v>
      </c>
      <c r="E44" s="1" t="s">
        <v>393</v>
      </c>
      <c r="F44" s="1" t="s">
        <v>19</v>
      </c>
      <c r="G44" s="1" t="s">
        <v>42</v>
      </c>
      <c r="H44" s="1" t="s">
        <v>31</v>
      </c>
      <c r="I44" s="1" t="s">
        <v>31</v>
      </c>
      <c r="J44" s="1" t="s">
        <v>625</v>
      </c>
      <c r="K44" s="1" t="s">
        <v>21</v>
      </c>
      <c r="L44" s="1" t="s">
        <v>658</v>
      </c>
      <c r="M44" s="1" t="s">
        <v>362</v>
      </c>
      <c r="N44" s="1" t="s">
        <v>24</v>
      </c>
    </row>
    <row r="45" spans="1:14" s="1" customFormat="1" ht="75" customHeight="1" x14ac:dyDescent="0.3">
      <c r="A45" s="7" t="s">
        <v>357</v>
      </c>
      <c r="B45" s="1" t="s">
        <v>358</v>
      </c>
      <c r="C45" s="1" t="s">
        <v>359</v>
      </c>
      <c r="D45" s="1" t="s">
        <v>360</v>
      </c>
      <c r="E45" s="1" t="s">
        <v>361</v>
      </c>
      <c r="F45" s="1" t="s">
        <v>18</v>
      </c>
      <c r="G45" s="1" t="s">
        <v>107</v>
      </c>
      <c r="H45" s="1" t="s">
        <v>20</v>
      </c>
      <c r="I45" s="1" t="s">
        <v>31</v>
      </c>
      <c r="J45" s="1" t="s">
        <v>626</v>
      </c>
      <c r="K45" s="1" t="s">
        <v>21</v>
      </c>
      <c r="L45" s="1" t="s">
        <v>658</v>
      </c>
      <c r="M45" s="1" t="s">
        <v>508</v>
      </c>
      <c r="N45" s="1" t="s">
        <v>24</v>
      </c>
    </row>
    <row r="46" spans="1:14" s="1" customFormat="1" ht="75" customHeight="1" x14ac:dyDescent="0.3">
      <c r="A46" s="7" t="s">
        <v>504</v>
      </c>
      <c r="B46" s="1" t="s">
        <v>505</v>
      </c>
      <c r="C46" s="1" t="s">
        <v>303</v>
      </c>
      <c r="D46" s="1" t="s">
        <v>506</v>
      </c>
      <c r="E46" s="1" t="s">
        <v>507</v>
      </c>
      <c r="F46" s="1" t="s">
        <v>218</v>
      </c>
      <c r="G46" s="1" t="s">
        <v>19</v>
      </c>
      <c r="H46" s="1" t="s">
        <v>20</v>
      </c>
      <c r="I46" s="1" t="s">
        <v>31</v>
      </c>
      <c r="J46" s="1" t="s">
        <v>627</v>
      </c>
      <c r="K46" s="1" t="s">
        <v>21</v>
      </c>
      <c r="L46" s="1" t="s">
        <v>658</v>
      </c>
      <c r="M46" s="1" t="s">
        <v>400</v>
      </c>
      <c r="N46" s="1" t="s">
        <v>24</v>
      </c>
    </row>
    <row r="47" spans="1:14" s="1" customFormat="1" ht="75" customHeight="1" x14ac:dyDescent="0.3">
      <c r="A47" s="7" t="s">
        <v>520</v>
      </c>
      <c r="B47" s="1" t="s">
        <v>521</v>
      </c>
      <c r="C47" s="1" t="s">
        <v>141</v>
      </c>
      <c r="D47" s="1" t="s">
        <v>329</v>
      </c>
      <c r="E47" s="1" t="s">
        <v>522</v>
      </c>
      <c r="F47" s="1" t="s">
        <v>107</v>
      </c>
      <c r="G47" s="1" t="s">
        <v>107</v>
      </c>
      <c r="H47" s="1" t="s">
        <v>31</v>
      </c>
      <c r="I47" s="1" t="s">
        <v>31</v>
      </c>
      <c r="J47" s="1" t="s">
        <v>630</v>
      </c>
      <c r="K47" s="1" t="s">
        <v>76</v>
      </c>
      <c r="L47" s="1" t="s">
        <v>659</v>
      </c>
      <c r="M47" s="1" t="s">
        <v>534</v>
      </c>
      <c r="N47" s="1" t="s">
        <v>56</v>
      </c>
    </row>
    <row r="48" spans="1:14" s="1" customFormat="1" ht="75" customHeight="1" x14ac:dyDescent="0.3">
      <c r="A48" s="7" t="s">
        <v>559</v>
      </c>
      <c r="B48" s="1" t="s">
        <v>560</v>
      </c>
      <c r="C48" s="1" t="s">
        <v>141</v>
      </c>
      <c r="D48" s="1" t="s">
        <v>329</v>
      </c>
      <c r="E48" s="1" t="s">
        <v>341</v>
      </c>
      <c r="F48" s="1" t="s">
        <v>19</v>
      </c>
      <c r="G48" s="1" t="s">
        <v>42</v>
      </c>
      <c r="H48" s="1" t="s">
        <v>31</v>
      </c>
      <c r="I48" s="1" t="s">
        <v>31</v>
      </c>
      <c r="J48" s="1" t="s">
        <v>631</v>
      </c>
      <c r="K48" s="1" t="s">
        <v>32</v>
      </c>
      <c r="L48" s="1" t="s">
        <v>659</v>
      </c>
      <c r="M48" s="1" t="s">
        <v>523</v>
      </c>
      <c r="N48" s="1" t="s">
        <v>24</v>
      </c>
    </row>
    <row r="49" spans="1:14" s="1" customFormat="1" ht="75" customHeight="1" x14ac:dyDescent="0.3">
      <c r="A49" s="7" t="s">
        <v>460</v>
      </c>
      <c r="B49" s="1" t="s">
        <v>461</v>
      </c>
      <c r="C49" s="1" t="s">
        <v>141</v>
      </c>
      <c r="D49" s="1" t="s">
        <v>329</v>
      </c>
      <c r="E49" s="1" t="s">
        <v>462</v>
      </c>
      <c r="F49" s="1" t="s">
        <v>19</v>
      </c>
      <c r="G49" s="1" t="s">
        <v>42</v>
      </c>
      <c r="H49" s="1" t="s">
        <v>31</v>
      </c>
      <c r="I49" s="1" t="s">
        <v>31</v>
      </c>
      <c r="J49" s="1" t="s">
        <v>632</v>
      </c>
      <c r="K49" s="1" t="s">
        <v>32</v>
      </c>
      <c r="L49" s="1" t="s">
        <v>659</v>
      </c>
      <c r="M49" s="1" t="s">
        <v>561</v>
      </c>
      <c r="N49" s="1" t="s">
        <v>24</v>
      </c>
    </row>
    <row r="50" spans="1:14" s="1" customFormat="1" ht="75" customHeight="1" x14ac:dyDescent="0.3">
      <c r="A50" s="7" t="s">
        <v>464</v>
      </c>
      <c r="B50" s="1" t="s">
        <v>465</v>
      </c>
      <c r="C50" s="1" t="s">
        <v>466</v>
      </c>
      <c r="D50" s="1" t="s">
        <v>467</v>
      </c>
      <c r="E50" s="1" t="s">
        <v>468</v>
      </c>
      <c r="F50" s="1" t="s">
        <v>19</v>
      </c>
      <c r="G50" s="1" t="s">
        <v>42</v>
      </c>
      <c r="H50" s="1" t="s">
        <v>31</v>
      </c>
      <c r="I50" s="1" t="s">
        <v>31</v>
      </c>
      <c r="J50" s="1" t="s">
        <v>633</v>
      </c>
      <c r="K50" s="1" t="s">
        <v>32</v>
      </c>
      <c r="L50" s="1" t="s">
        <v>659</v>
      </c>
      <c r="M50" s="1" t="s">
        <v>463</v>
      </c>
      <c r="N50" s="1" t="s">
        <v>24</v>
      </c>
    </row>
    <row r="51" spans="1:14" s="1" customFormat="1" ht="75" customHeight="1" x14ac:dyDescent="0.3">
      <c r="A51" s="7" t="s">
        <v>483</v>
      </c>
      <c r="B51" s="1" t="s">
        <v>484</v>
      </c>
      <c r="C51" s="1" t="s">
        <v>485</v>
      </c>
      <c r="D51" s="1" t="s">
        <v>486</v>
      </c>
      <c r="E51" s="1" t="s">
        <v>487</v>
      </c>
      <c r="F51" s="1" t="s">
        <v>19</v>
      </c>
      <c r="G51" s="1" t="s">
        <v>42</v>
      </c>
      <c r="H51" s="1" t="s">
        <v>31</v>
      </c>
      <c r="I51" s="1" t="s">
        <v>31</v>
      </c>
      <c r="J51" s="1" t="s">
        <v>634</v>
      </c>
      <c r="K51" s="1" t="s">
        <v>32</v>
      </c>
      <c r="L51" s="1" t="s">
        <v>659</v>
      </c>
      <c r="M51" s="1" t="s">
        <v>469</v>
      </c>
      <c r="N51" s="1" t="s">
        <v>24</v>
      </c>
    </row>
    <row r="52" spans="1:14" s="1" customFormat="1" ht="75" customHeight="1" x14ac:dyDescent="0.3">
      <c r="A52" s="7" t="s">
        <v>489</v>
      </c>
      <c r="B52" s="1" t="s">
        <v>490</v>
      </c>
      <c r="C52" s="1" t="s">
        <v>141</v>
      </c>
      <c r="D52" s="1" t="s">
        <v>329</v>
      </c>
      <c r="E52" s="1" t="s">
        <v>491</v>
      </c>
      <c r="F52" s="1" t="s">
        <v>19</v>
      </c>
      <c r="G52" s="1" t="s">
        <v>42</v>
      </c>
      <c r="H52" s="1" t="s">
        <v>31</v>
      </c>
      <c r="I52" s="1" t="s">
        <v>31</v>
      </c>
      <c r="J52" s="1" t="s">
        <v>635</v>
      </c>
      <c r="K52" s="1" t="s">
        <v>32</v>
      </c>
      <c r="L52" s="1" t="s">
        <v>659</v>
      </c>
      <c r="M52" s="1" t="s">
        <v>488</v>
      </c>
      <c r="N52" s="1" t="s">
        <v>24</v>
      </c>
    </row>
    <row r="53" spans="1:14" s="1" customFormat="1" ht="75" customHeight="1" x14ac:dyDescent="0.3">
      <c r="A53" s="7" t="s">
        <v>524</v>
      </c>
      <c r="B53" s="1" t="s">
        <v>525</v>
      </c>
      <c r="C53" s="1" t="s">
        <v>141</v>
      </c>
      <c r="D53" s="1" t="s">
        <v>526</v>
      </c>
      <c r="E53" s="1" t="s">
        <v>527</v>
      </c>
      <c r="F53" s="1" t="s">
        <v>18</v>
      </c>
      <c r="G53" s="1" t="s">
        <v>19</v>
      </c>
      <c r="H53" s="1" t="s">
        <v>31</v>
      </c>
      <c r="I53" s="1" t="s">
        <v>31</v>
      </c>
      <c r="J53" s="1" t="s">
        <v>636</v>
      </c>
      <c r="K53" s="1" t="s">
        <v>399</v>
      </c>
      <c r="L53" s="1" t="s">
        <v>659</v>
      </c>
      <c r="M53" s="1" t="s">
        <v>492</v>
      </c>
      <c r="N53" s="1" t="s">
        <v>24</v>
      </c>
    </row>
    <row r="54" spans="1:14" s="1" customFormat="1" ht="75" customHeight="1" x14ac:dyDescent="0.3">
      <c r="A54" s="7" t="s">
        <v>514</v>
      </c>
      <c r="B54" s="1" t="s">
        <v>515</v>
      </c>
      <c r="C54" s="1" t="s">
        <v>457</v>
      </c>
      <c r="D54" s="1" t="s">
        <v>516</v>
      </c>
      <c r="E54" s="1" t="s">
        <v>517</v>
      </c>
      <c r="F54" s="1" t="s">
        <v>101</v>
      </c>
      <c r="G54" s="1" t="s">
        <v>19</v>
      </c>
      <c r="H54" s="1" t="s">
        <v>31</v>
      </c>
      <c r="I54" s="1" t="s">
        <v>31</v>
      </c>
      <c r="J54" s="1" t="s">
        <v>637</v>
      </c>
      <c r="K54" s="1" t="s">
        <v>32</v>
      </c>
      <c r="L54" s="1" t="s">
        <v>660</v>
      </c>
      <c r="M54" s="1" t="s">
        <v>528</v>
      </c>
      <c r="N54" s="1" t="s">
        <v>24</v>
      </c>
    </row>
    <row r="55" spans="1:14" s="1" customFormat="1" ht="75" customHeight="1" x14ac:dyDescent="0.3">
      <c r="A55" s="7" t="s">
        <v>363</v>
      </c>
      <c r="B55" s="1" t="s">
        <v>364</v>
      </c>
      <c r="C55" s="1" t="s">
        <v>309</v>
      </c>
      <c r="D55" s="1" t="s">
        <v>365</v>
      </c>
      <c r="E55" s="1" t="s">
        <v>366</v>
      </c>
      <c r="F55" s="1" t="s">
        <v>59</v>
      </c>
      <c r="G55" s="1" t="s">
        <v>59</v>
      </c>
      <c r="H55" s="1" t="s">
        <v>31</v>
      </c>
      <c r="I55" s="1" t="s">
        <v>31</v>
      </c>
      <c r="J55" s="1" t="s">
        <v>643</v>
      </c>
      <c r="K55" s="1" t="s">
        <v>54</v>
      </c>
      <c r="L55" s="1" t="s">
        <v>706</v>
      </c>
      <c r="M55" s="1" t="s">
        <v>518</v>
      </c>
      <c r="N55" s="1" t="s">
        <v>24</v>
      </c>
    </row>
    <row r="56" spans="1:14" s="1" customFormat="1" ht="75" customHeight="1" x14ac:dyDescent="0.3">
      <c r="A56" s="7" t="s">
        <v>433</v>
      </c>
      <c r="B56" s="1" t="s">
        <v>434</v>
      </c>
      <c r="C56" s="1" t="s">
        <v>141</v>
      </c>
      <c r="D56" s="1" t="s">
        <v>329</v>
      </c>
      <c r="E56" s="1" t="s">
        <v>435</v>
      </c>
      <c r="F56" s="1" t="s">
        <v>41</v>
      </c>
      <c r="G56" s="1" t="s">
        <v>42</v>
      </c>
      <c r="H56" s="1" t="s">
        <v>31</v>
      </c>
      <c r="I56" s="1" t="s">
        <v>31</v>
      </c>
      <c r="J56" s="1" t="s">
        <v>638</v>
      </c>
      <c r="K56" s="1" t="s">
        <v>32</v>
      </c>
      <c r="L56" s="1" t="s">
        <v>701</v>
      </c>
      <c r="M56" s="1" t="s">
        <v>436</v>
      </c>
      <c r="N56" s="1" t="s">
        <v>56</v>
      </c>
    </row>
    <row r="57" spans="1:14" s="1" customFormat="1" ht="75" customHeight="1" x14ac:dyDescent="0.3">
      <c r="A57" s="7" t="s">
        <v>541</v>
      </c>
      <c r="B57" s="1" t="s">
        <v>542</v>
      </c>
      <c r="C57" s="1" t="s">
        <v>141</v>
      </c>
      <c r="D57" s="1" t="s">
        <v>329</v>
      </c>
      <c r="E57" s="1" t="s">
        <v>341</v>
      </c>
      <c r="F57" s="1" t="s">
        <v>107</v>
      </c>
      <c r="G57" s="1" t="s">
        <v>107</v>
      </c>
      <c r="H57" s="1" t="s">
        <v>20</v>
      </c>
      <c r="I57" s="1" t="s">
        <v>31</v>
      </c>
      <c r="J57" s="1" t="s">
        <v>639</v>
      </c>
      <c r="K57" s="1" t="s">
        <v>32</v>
      </c>
      <c r="L57" s="1" t="s">
        <v>701</v>
      </c>
      <c r="M57" s="1" t="s">
        <v>543</v>
      </c>
      <c r="N57" s="1" t="s">
        <v>24</v>
      </c>
    </row>
    <row r="58" spans="1:14" s="1" customFormat="1" ht="75" customHeight="1" x14ac:dyDescent="0.3">
      <c r="A58" s="7" t="s">
        <v>394</v>
      </c>
      <c r="B58" s="1" t="s">
        <v>395</v>
      </c>
      <c r="C58" s="1" t="s">
        <v>396</v>
      </c>
      <c r="D58" s="1" t="s">
        <v>397</v>
      </c>
      <c r="E58" s="1" t="s">
        <v>398</v>
      </c>
      <c r="F58" s="1" t="s">
        <v>52</v>
      </c>
      <c r="G58" s="1" t="s">
        <v>42</v>
      </c>
      <c r="H58" s="1" t="s">
        <v>31</v>
      </c>
      <c r="I58" s="1" t="s">
        <v>31</v>
      </c>
      <c r="J58" s="1" t="s">
        <v>628</v>
      </c>
      <c r="K58" s="1" t="s">
        <v>399</v>
      </c>
      <c r="L58" s="1" t="s">
        <v>700</v>
      </c>
      <c r="M58" s="1" t="s">
        <v>373</v>
      </c>
      <c r="N58" s="1" t="s">
        <v>24</v>
      </c>
    </row>
    <row r="59" spans="1:14" s="1" customFormat="1" ht="75" customHeight="1" x14ac:dyDescent="0.3">
      <c r="A59" s="7" t="s">
        <v>529</v>
      </c>
      <c r="B59" s="1" t="s">
        <v>530</v>
      </c>
      <c r="C59" s="1" t="s">
        <v>531</v>
      </c>
      <c r="D59" s="1" t="s">
        <v>532</v>
      </c>
      <c r="E59" s="1" t="s">
        <v>533</v>
      </c>
      <c r="F59" s="1" t="s">
        <v>41</v>
      </c>
      <c r="G59" s="1" t="s">
        <v>42</v>
      </c>
      <c r="H59" s="1" t="s">
        <v>31</v>
      </c>
      <c r="I59" s="1" t="s">
        <v>31</v>
      </c>
      <c r="J59" s="1" t="s">
        <v>629</v>
      </c>
      <c r="K59" s="1" t="s">
        <v>32</v>
      </c>
      <c r="L59" s="1" t="s">
        <v>700</v>
      </c>
      <c r="M59" s="1" t="s">
        <v>306</v>
      </c>
      <c r="N59" s="1" t="s">
        <v>226</v>
      </c>
    </row>
    <row r="60" spans="1:14" s="1" customFormat="1" ht="75" customHeight="1" x14ac:dyDescent="0.3">
      <c r="A60" s="7" t="s">
        <v>429</v>
      </c>
      <c r="B60" s="1" t="s">
        <v>430</v>
      </c>
      <c r="C60" s="1" t="s">
        <v>303</v>
      </c>
      <c r="D60" s="1" t="s">
        <v>431</v>
      </c>
      <c r="E60" s="1" t="s">
        <v>432</v>
      </c>
      <c r="F60" s="1" t="s">
        <v>19</v>
      </c>
      <c r="G60" s="1" t="s">
        <v>107</v>
      </c>
      <c r="H60" s="1" t="s">
        <v>31</v>
      </c>
      <c r="I60" s="1" t="s">
        <v>31</v>
      </c>
      <c r="J60" s="1" t="s">
        <v>644</v>
      </c>
      <c r="K60" s="1" t="s">
        <v>32</v>
      </c>
      <c r="L60" s="1" t="s">
        <v>705</v>
      </c>
      <c r="M60" s="1" t="s">
        <v>551</v>
      </c>
      <c r="N60" s="1" t="s">
        <v>313</v>
      </c>
    </row>
    <row r="61" spans="1:14" ht="69" customHeight="1" x14ac:dyDescent="0.3">
      <c r="A61" s="7" t="s">
        <v>368</v>
      </c>
      <c r="B61" s="1" t="s">
        <v>369</v>
      </c>
      <c r="C61" s="1" t="s">
        <v>370</v>
      </c>
      <c r="D61" s="1" t="s">
        <v>371</v>
      </c>
      <c r="E61" s="1" t="s">
        <v>372</v>
      </c>
      <c r="F61" s="1" t="s">
        <v>19</v>
      </c>
      <c r="G61" s="1" t="s">
        <v>42</v>
      </c>
      <c r="H61" s="1" t="s">
        <v>31</v>
      </c>
      <c r="I61" s="1" t="s">
        <v>31</v>
      </c>
      <c r="J61" s="1" t="s">
        <v>640</v>
      </c>
      <c r="K61" s="1" t="s">
        <v>21</v>
      </c>
      <c r="L61" s="1" t="s">
        <v>702</v>
      </c>
      <c r="M61" s="1" t="s">
        <v>367</v>
      </c>
      <c r="N61" s="1" t="s">
        <v>61</v>
      </c>
    </row>
    <row r="62" spans="1:14" ht="69" customHeight="1" x14ac:dyDescent="0.3">
      <c r="A62" s="7" t="s">
        <v>401</v>
      </c>
      <c r="B62" s="1" t="s">
        <v>402</v>
      </c>
      <c r="C62" s="1" t="s">
        <v>403</v>
      </c>
      <c r="D62" s="1" t="s">
        <v>404</v>
      </c>
      <c r="E62" s="1" t="s">
        <v>405</v>
      </c>
      <c r="F62" s="1" t="s">
        <v>41</v>
      </c>
      <c r="G62" s="1" t="s">
        <v>101</v>
      </c>
      <c r="H62" s="1" t="s">
        <v>31</v>
      </c>
      <c r="I62" s="1" t="s">
        <v>31</v>
      </c>
      <c r="J62" s="1" t="s">
        <v>645</v>
      </c>
      <c r="K62" s="1" t="s">
        <v>54</v>
      </c>
      <c r="L62" s="1" t="s">
        <v>655</v>
      </c>
      <c r="M62" s="1" t="s">
        <v>406</v>
      </c>
      <c r="N62" s="1" t="s">
        <v>70</v>
      </c>
    </row>
    <row r="63" spans="1:14" ht="69" customHeight="1" x14ac:dyDescent="0.3">
      <c r="A63" s="7" t="s">
        <v>509</v>
      </c>
      <c r="B63" s="1" t="s">
        <v>510</v>
      </c>
      <c r="C63" s="1" t="s">
        <v>309</v>
      </c>
      <c r="D63" s="1" t="s">
        <v>511</v>
      </c>
      <c r="E63" s="1" t="s">
        <v>512</v>
      </c>
      <c r="F63" s="1" t="s">
        <v>42</v>
      </c>
      <c r="G63" s="1" t="s">
        <v>42</v>
      </c>
      <c r="H63" s="1" t="s">
        <v>31</v>
      </c>
      <c r="I63" s="1" t="s">
        <v>31</v>
      </c>
      <c r="J63" s="1" t="s">
        <v>602</v>
      </c>
      <c r="K63" s="1" t="s">
        <v>54</v>
      </c>
      <c r="L63" s="1" t="s">
        <v>654</v>
      </c>
    </row>
  </sheetData>
  <autoFilter ref="A1:L63" xr:uid="{2093A3A5-3EB9-4910-9DBD-116F74A0441E}">
    <sortState xmlns:xlrd2="http://schemas.microsoft.com/office/spreadsheetml/2017/richdata2" ref="A2:L63">
      <sortCondition ref="L1:L63"/>
    </sortState>
  </autoFilter>
  <hyperlinks>
    <hyperlink ref="A17" r:id="rId1" xr:uid="{00000000-0004-0000-0000-000000000000}"/>
    <hyperlink ref="A5" r:id="rId2" xr:uid="{00000000-0004-0000-0000-000001000000}"/>
    <hyperlink ref="A12" r:id="rId3" xr:uid="{00000000-0004-0000-0000-000003000000}"/>
    <hyperlink ref="A7" r:id="rId4" xr:uid="{00000000-0004-0000-0000-000004000000}"/>
    <hyperlink ref="A8" r:id="rId5" xr:uid="{00000000-0004-0000-0000-000005000000}"/>
    <hyperlink ref="A16" r:id="rId6" xr:uid="{00000000-0004-0000-0000-000006000000}"/>
    <hyperlink ref="A6" r:id="rId7" xr:uid="{00000000-0004-0000-0000-000007000000}"/>
    <hyperlink ref="A20" r:id="rId8" xr:uid="{00000000-0004-0000-0000-000009000000}"/>
    <hyperlink ref="A21" r:id="rId9" xr:uid="{00000000-0004-0000-0000-00000A000000}"/>
    <hyperlink ref="A22" r:id="rId10" xr:uid="{00000000-0004-0000-0000-00000B000000}"/>
    <hyperlink ref="A25" r:id="rId11" xr:uid="{00000000-0004-0000-0000-00000C000000}"/>
    <hyperlink ref="A26" r:id="rId12" xr:uid="{00000000-0004-0000-0000-00000D000000}"/>
    <hyperlink ref="A27" r:id="rId13" xr:uid="{00000000-0004-0000-0000-00000E000000}"/>
    <hyperlink ref="A30" r:id="rId14" xr:uid="{00000000-0004-0000-0000-00000F000000}"/>
    <hyperlink ref="A31" r:id="rId15" xr:uid="{00000000-0004-0000-0000-000010000000}"/>
    <hyperlink ref="A32" r:id="rId16" xr:uid="{00000000-0004-0000-0000-000011000000}"/>
    <hyperlink ref="A33" r:id="rId17" xr:uid="{00000000-0004-0000-0000-000012000000}"/>
    <hyperlink ref="A42" r:id="rId18" xr:uid="{00000000-0004-0000-0000-000013000000}"/>
    <hyperlink ref="A63" r:id="rId19" xr:uid="{00000000-0004-0000-0000-000014000000}"/>
    <hyperlink ref="A4" r:id="rId20" xr:uid="{00000000-0004-0000-0000-000016000000}"/>
    <hyperlink ref="A9" r:id="rId21" xr:uid="{00000000-0004-0000-0000-000017000000}"/>
    <hyperlink ref="A10" r:id="rId22" xr:uid="{00000000-0004-0000-0000-000018000000}"/>
    <hyperlink ref="A11" r:id="rId23" xr:uid="{00000000-0004-0000-0000-000019000000}"/>
    <hyperlink ref="A13" r:id="rId24" xr:uid="{00000000-0004-0000-0000-00001A000000}"/>
    <hyperlink ref="A14" r:id="rId25" xr:uid="{00000000-0004-0000-0000-00001B000000}"/>
    <hyperlink ref="A15" r:id="rId26" xr:uid="{00000000-0004-0000-0000-00001C000000}"/>
    <hyperlink ref="A19" r:id="rId27" xr:uid="{00000000-0004-0000-0000-00001D000000}"/>
    <hyperlink ref="A24" r:id="rId28" xr:uid="{00000000-0004-0000-0000-00001E000000}"/>
    <hyperlink ref="A23" r:id="rId29" xr:uid="{00000000-0004-0000-0000-00001F000000}"/>
    <hyperlink ref="A28" r:id="rId30" xr:uid="{00000000-0004-0000-0000-000020000000}"/>
    <hyperlink ref="A2" r:id="rId31" xr:uid="{00000000-0004-0000-0000-000023000000}"/>
    <hyperlink ref="A34" r:id="rId32" xr:uid="{00000000-0004-0000-0000-000024000000}"/>
    <hyperlink ref="A35" r:id="rId33" xr:uid="{00000000-0004-0000-0000-000025000000}"/>
    <hyperlink ref="A36" r:id="rId34" xr:uid="{00000000-0004-0000-0000-000026000000}"/>
    <hyperlink ref="A37" r:id="rId35" xr:uid="{00000000-0004-0000-0000-000027000000}"/>
    <hyperlink ref="A38" r:id="rId36" xr:uid="{00000000-0004-0000-0000-000028000000}"/>
    <hyperlink ref="A39" r:id="rId37" xr:uid="{00000000-0004-0000-0000-000029000000}"/>
    <hyperlink ref="A40" r:id="rId38" xr:uid="{00000000-0004-0000-0000-00002A000000}"/>
    <hyperlink ref="A41" r:id="rId39" xr:uid="{00000000-0004-0000-0000-00002B000000}"/>
    <hyperlink ref="A43" r:id="rId40" xr:uid="{00000000-0004-0000-0000-00002D000000}"/>
    <hyperlink ref="A44" r:id="rId41" xr:uid="{00000000-0004-0000-0000-00002F000000}"/>
    <hyperlink ref="A45" r:id="rId42" xr:uid="{00000000-0004-0000-0000-000030000000}"/>
    <hyperlink ref="A46" r:id="rId43" xr:uid="{00000000-0004-0000-0000-000031000000}"/>
    <hyperlink ref="A58" r:id="rId44" xr:uid="{00000000-0004-0000-0000-000032000000}"/>
    <hyperlink ref="A59" r:id="rId45" xr:uid="{00000000-0004-0000-0000-000033000000}"/>
    <hyperlink ref="A47" r:id="rId46" xr:uid="{00000000-0004-0000-0000-000034000000}"/>
    <hyperlink ref="A48" r:id="rId47" xr:uid="{00000000-0004-0000-0000-000035000000}"/>
    <hyperlink ref="A49" r:id="rId48" xr:uid="{00000000-0004-0000-0000-000036000000}"/>
    <hyperlink ref="A50" r:id="rId49" xr:uid="{00000000-0004-0000-0000-000037000000}"/>
    <hyperlink ref="A51" r:id="rId50" xr:uid="{00000000-0004-0000-0000-000038000000}"/>
    <hyperlink ref="A52" r:id="rId51" xr:uid="{00000000-0004-0000-0000-000039000000}"/>
    <hyperlink ref="A53" r:id="rId52" xr:uid="{00000000-0004-0000-0000-00003A000000}"/>
    <hyperlink ref="A54" r:id="rId53" xr:uid="{00000000-0004-0000-0000-00003B000000}"/>
    <hyperlink ref="A56" r:id="rId54" xr:uid="{00000000-0004-0000-0000-00003C000000}"/>
    <hyperlink ref="A57" r:id="rId55" xr:uid="{00000000-0004-0000-0000-00003D000000}"/>
    <hyperlink ref="A61" r:id="rId56" xr:uid="{00000000-0004-0000-0000-00003E000000}"/>
    <hyperlink ref="A18" r:id="rId57" xr:uid="{00000000-0004-0000-0000-00003F000000}"/>
    <hyperlink ref="A29" r:id="rId58" xr:uid="{00000000-0004-0000-0000-000040000000}"/>
    <hyperlink ref="A55" r:id="rId59" xr:uid="{00000000-0004-0000-0000-000041000000}"/>
    <hyperlink ref="A60" r:id="rId60" xr:uid="{00000000-0004-0000-0000-000042000000}"/>
    <hyperlink ref="A62" r:id="rId61" xr:uid="{00000000-0004-0000-0000-000043000000}"/>
    <hyperlink ref="A3" r:id="rId62" xr:uid="{00000000-0004-0000-0000-000015000000}"/>
  </hyperlinks>
  <pageMargins left="0.7" right="0.7" top="0.75" bottom="0.75" header="0.3" footer="0.3"/>
  <pageSetup paperSize="9" orientation="portrait" r:id="rId6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493114-121A-408B-BEE0-BB9955FD0D07}">
  <dimension ref="A1:L44"/>
  <sheetViews>
    <sheetView topLeftCell="A19" zoomScaleNormal="100" workbookViewId="0">
      <selection activeCell="L34" sqref="L34"/>
    </sheetView>
  </sheetViews>
  <sheetFormatPr defaultRowHeight="14.4" x14ac:dyDescent="0.3"/>
  <cols>
    <col min="1" max="1" width="24.44140625" bestFit="1" customWidth="1"/>
    <col min="2" max="2" width="9.21875" bestFit="1" customWidth="1"/>
    <col min="11" max="11" width="26.21875" bestFit="1" customWidth="1"/>
  </cols>
  <sheetData>
    <row r="1" spans="1:12" x14ac:dyDescent="0.3">
      <c r="A1" s="3" t="s">
        <v>695</v>
      </c>
      <c r="K1" s="3" t="s">
        <v>696</v>
      </c>
    </row>
    <row r="2" spans="1:12" x14ac:dyDescent="0.3">
      <c r="A2" t="s">
        <v>31</v>
      </c>
      <c r="B2">
        <f>COUNTIF('Docking patents (SPACE)'!$H$2:$H$63,"Alive")</f>
        <v>47</v>
      </c>
      <c r="K2" t="s">
        <v>31</v>
      </c>
      <c r="L2">
        <f>COUNTIF('Docking patents (SPACE)'!$I$2:$I$63,"Alive")</f>
        <v>54</v>
      </c>
    </row>
    <row r="3" spans="1:12" x14ac:dyDescent="0.3">
      <c r="A3" t="s">
        <v>53</v>
      </c>
      <c r="B3">
        <f>COUNTIF('Docking patents (SPACE)'!$H$2:$H$63,"Dead")</f>
        <v>5</v>
      </c>
      <c r="K3" t="s">
        <v>53</v>
      </c>
      <c r="L3">
        <f>COUNTIF('Docking patents (SPACE)'!$I$2:$I$63,"dead")</f>
        <v>3</v>
      </c>
    </row>
    <row r="4" spans="1:12" x14ac:dyDescent="0.3">
      <c r="A4" t="s">
        <v>20</v>
      </c>
      <c r="B4">
        <f>COUNTIF('Docking patents (SPACE)'!$H$2:$H$63,"indeterminate")</f>
        <v>10</v>
      </c>
      <c r="K4" t="s">
        <v>20</v>
      </c>
      <c r="L4">
        <f>COUNTIF('Docking patents (SPACE)'!$I$2:$I$63,"indeterminate")</f>
        <v>1</v>
      </c>
    </row>
    <row r="6" spans="1:12" x14ac:dyDescent="0.3">
      <c r="B6">
        <f>SUM(B2:B4)</f>
        <v>62</v>
      </c>
    </row>
    <row r="15" spans="1:12" x14ac:dyDescent="0.3">
      <c r="A15" s="3" t="s">
        <v>261</v>
      </c>
    </row>
    <row r="16" spans="1:12" x14ac:dyDescent="0.3">
      <c r="A16" s="1" t="s">
        <v>716</v>
      </c>
      <c r="B16">
        <f>COUNTIF('Docking patents (SPACE)'!$L$2:$L$63,A16)</f>
        <v>11</v>
      </c>
    </row>
    <row r="17" spans="1:4" x14ac:dyDescent="0.3">
      <c r="A17" s="1" t="s">
        <v>713</v>
      </c>
      <c r="B17">
        <f>COUNTIF('Docking patents (SPACE)'!$L$2:$L$63,A17)</f>
        <v>1</v>
      </c>
    </row>
    <row r="18" spans="1:4" x14ac:dyDescent="0.3">
      <c r="A18" s="1" t="s">
        <v>727</v>
      </c>
      <c r="B18">
        <f>COUNTIF('Docking patents (SPACE)'!$L$2:$L$63,A18)</f>
        <v>1</v>
      </c>
      <c r="D18" s="1"/>
    </row>
    <row r="19" spans="1:4" x14ac:dyDescent="0.3">
      <c r="A19" s="1" t="s">
        <v>726</v>
      </c>
      <c r="B19">
        <f>COUNTIF('Docking patents (SPACE)'!$L$2:$L$63,A19)</f>
        <v>1</v>
      </c>
    </row>
    <row r="20" spans="1:4" x14ac:dyDescent="0.3">
      <c r="A20" s="1" t="s">
        <v>715</v>
      </c>
      <c r="B20">
        <f>COUNTIF('Docking patents (SPACE)'!$L$2:$L$63,A20)</f>
        <v>1</v>
      </c>
    </row>
    <row r="21" spans="1:4" x14ac:dyDescent="0.3">
      <c r="A21" s="1" t="s">
        <v>721</v>
      </c>
      <c r="B21">
        <f>COUNTIF('Docking patents (SPACE)'!$L$2:$L$63,A21)</f>
        <v>1</v>
      </c>
    </row>
    <row r="22" spans="1:4" x14ac:dyDescent="0.3">
      <c r="A22" s="1" t="s">
        <v>724</v>
      </c>
      <c r="B22">
        <f>COUNTIF('Docking patents (SPACE)'!$L$2:$L$63,A22)</f>
        <v>1</v>
      </c>
    </row>
    <row r="23" spans="1:4" x14ac:dyDescent="0.3">
      <c r="A23" s="1" t="s">
        <v>660</v>
      </c>
      <c r="B23">
        <f>COUNTIF('Docking patents (SPACE)'!$L$2:$L$63,A23)</f>
        <v>1</v>
      </c>
    </row>
    <row r="24" spans="1:4" x14ac:dyDescent="0.3">
      <c r="A24" s="1" t="s">
        <v>656</v>
      </c>
      <c r="B24">
        <f>COUNTIF('Docking patents (SPACE)'!$L$2:$L$63,A24)</f>
        <v>1</v>
      </c>
    </row>
    <row r="25" spans="1:4" x14ac:dyDescent="0.3">
      <c r="A25" s="1" t="s">
        <v>728</v>
      </c>
      <c r="B25">
        <f>COUNTIF('Docking patents (SPACE)'!$L$2:$L$63,A25)</f>
        <v>3</v>
      </c>
    </row>
    <row r="26" spans="1:4" ht="28.8" x14ac:dyDescent="0.3">
      <c r="A26" s="1" t="s">
        <v>718</v>
      </c>
      <c r="B26">
        <f>COUNTIF('Docking patents (SPACE)'!$L$2:$L$63,A26)</f>
        <v>1</v>
      </c>
    </row>
    <row r="27" spans="1:4" x14ac:dyDescent="0.3">
      <c r="A27" t="s">
        <v>709</v>
      </c>
      <c r="B27">
        <f>COUNTIF('Docking patents (SPACE)'!$L$2:$L$63,A27)</f>
        <v>13</v>
      </c>
    </row>
    <row r="28" spans="1:4" x14ac:dyDescent="0.3">
      <c r="A28" s="1" t="s">
        <v>720</v>
      </c>
      <c r="B28">
        <f>COUNTIF('Docking patents (SPACE)'!$L$2:$L$63,A28)</f>
        <v>7</v>
      </c>
    </row>
    <row r="29" spans="1:4" x14ac:dyDescent="0.3">
      <c r="A29" s="1" t="s">
        <v>719</v>
      </c>
      <c r="B29">
        <f>COUNTIF('Docking patents (SPACE)'!$L$2:$L$63,A29)</f>
        <v>3</v>
      </c>
    </row>
    <row r="30" spans="1:4" x14ac:dyDescent="0.3">
      <c r="A30" s="1" t="s">
        <v>722</v>
      </c>
      <c r="B30">
        <f>COUNTIF('Docking patents (SPACE)'!$L$2:$L$63,A30)</f>
        <v>2</v>
      </c>
    </row>
    <row r="31" spans="1:4" x14ac:dyDescent="0.3">
      <c r="A31" s="1" t="s">
        <v>723</v>
      </c>
      <c r="B31">
        <f>COUNTIF('Docking patents (SPACE)'!$L$2:$L$63,A31)</f>
        <v>2</v>
      </c>
    </row>
    <row r="32" spans="1:4" x14ac:dyDescent="0.3">
      <c r="A32" s="1" t="s">
        <v>708</v>
      </c>
      <c r="B32">
        <f>COUNTIF('Docking patents (SPACE)'!$L$2:$L$63,A32)</f>
        <v>2</v>
      </c>
    </row>
    <row r="33" spans="1:2" x14ac:dyDescent="0.3">
      <c r="A33" s="1" t="s">
        <v>707</v>
      </c>
      <c r="B33">
        <f>COUNTIF('Docking patents (SPACE)'!$L$2:$L$63,A33)</f>
        <v>1</v>
      </c>
    </row>
    <row r="34" spans="1:2" x14ac:dyDescent="0.3">
      <c r="A34" t="s">
        <v>710</v>
      </c>
      <c r="B34">
        <f>COUNTIF('Docking patents (SPACE)'!$L$2:$L$63,A34)</f>
        <v>1</v>
      </c>
    </row>
    <row r="35" spans="1:2" x14ac:dyDescent="0.3">
      <c r="A35" t="s">
        <v>711</v>
      </c>
      <c r="B35">
        <f>COUNTIF('Docking patents (SPACE)'!$L$2:$L$63,A35)</f>
        <v>1</v>
      </c>
    </row>
    <row r="36" spans="1:2" x14ac:dyDescent="0.3">
      <c r="A36" t="s">
        <v>712</v>
      </c>
      <c r="B36">
        <f>COUNTIF('Docking patents (SPACE)'!$L$2:$L$63,A36)</f>
        <v>3</v>
      </c>
    </row>
    <row r="37" spans="1:2" x14ac:dyDescent="0.3">
      <c r="A37" t="s">
        <v>714</v>
      </c>
      <c r="B37">
        <f>COUNTIF('Docking patents (SPACE)'!$L$2:$L$63,A37)</f>
        <v>1</v>
      </c>
    </row>
    <row r="38" spans="1:2" x14ac:dyDescent="0.3">
      <c r="A38" s="1" t="s">
        <v>717</v>
      </c>
      <c r="B38">
        <f>COUNTIF('Docking patents (SPACE)'!$L$2:$L$63,A38)</f>
        <v>1</v>
      </c>
    </row>
    <row r="39" spans="1:2" x14ac:dyDescent="0.3">
      <c r="A39" s="1" t="s">
        <v>719</v>
      </c>
      <c r="B39">
        <f>COUNTIF('Docking patents (SPACE)'!$L$2:$L$63,A39)</f>
        <v>3</v>
      </c>
    </row>
    <row r="40" spans="1:2" x14ac:dyDescent="0.3">
      <c r="A40" s="1" t="s">
        <v>272</v>
      </c>
      <c r="B40">
        <f>COUNTIF('Docking patents (SPACE)'!$L$2:$L$63,A40)</f>
        <v>1</v>
      </c>
    </row>
    <row r="41" spans="1:2" ht="28.8" x14ac:dyDescent="0.3">
      <c r="A41" s="1" t="s">
        <v>725</v>
      </c>
      <c r="B41">
        <f>COUNTIF('Docking patents (SPACE)'!$L$2:$L$63,A41)</f>
        <v>1</v>
      </c>
    </row>
    <row r="44" spans="1:2" x14ac:dyDescent="0.3">
      <c r="B44">
        <f>SUM(B16:B41)</f>
        <v>65</v>
      </c>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Important Patents (GENERAL)</vt:lpstr>
      <vt:lpstr>Foglio3</vt:lpstr>
      <vt:lpstr>Docking patents (SPACE)</vt:lpstr>
      <vt:lpstr>Foglio 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Andrea Gili</dc:creator>
  <cp:keywords/>
  <dc:description/>
  <cp:lastModifiedBy>Andrea Gili</cp:lastModifiedBy>
  <cp:revision/>
  <dcterms:created xsi:type="dcterms:W3CDTF">2022-10-03T12:37:53Z</dcterms:created>
  <dcterms:modified xsi:type="dcterms:W3CDTF">2022-11-28T08:59:24Z</dcterms:modified>
  <cp:category/>
  <cp:contentStatus/>
</cp:coreProperties>
</file>