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3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C:\Users\Alessandro\Desktop\FILE LAVORI\EXCEL\"/>
    </mc:Choice>
  </mc:AlternateContent>
  <xr:revisionPtr revIDLastSave="0" documentId="13_ncr:1_{4DC79920-08C5-428C-B53A-DD8B4E9A5BA2}" xr6:coauthVersionLast="46" xr6:coauthVersionMax="46" xr10:uidLastSave="{00000000-0000-0000-0000-000000000000}"/>
  <bookViews>
    <workbookView xWindow="28680" yWindow="-120" windowWidth="29040" windowHeight="15840" activeTab="6" xr2:uid="{00000000-000D-0000-FFFF-FFFF00000000}"/>
  </bookViews>
  <sheets>
    <sheet name="Dati" sheetId="1" r:id="rId1"/>
    <sheet name="Legenda" sheetId="9" r:id="rId2"/>
    <sheet name="Edifici_Circoscrizioni" sheetId="13" r:id="rId3"/>
    <sheet name="Tecnologia_Riscaldamento" sheetId="6" r:id="rId4"/>
    <sheet name="Circ_Riscaldamento" sheetId="7" r:id="rId5"/>
    <sheet name="H't verifica" sheetId="16" r:id="rId6"/>
    <sheet name="Spese componenti" sheetId="23" r:id="rId7"/>
    <sheet name="Spese MAX impianti" sheetId="12" r:id="rId8"/>
  </sheets>
  <definedNames>
    <definedName name="_xlnm._FilterDatabase" localSheetId="0" hidden="1">Dati!$A$1:$AR$253</definedName>
    <definedName name="_xlnm._FilterDatabase" localSheetId="5" hidden="1">'H''t verifica'!$A$1:$AE$253</definedName>
    <definedName name="_xlnm._FilterDatabase" localSheetId="6" hidden="1">'Spese componenti'!$A$1:$BH$253</definedName>
    <definedName name="_xlnm._FilterDatabase" localSheetId="7" hidden="1">'Spese MAX impianti'!$A$1:$K$1</definedName>
    <definedName name="_xlnm.Print_Area" localSheetId="4">Circ_Riscaldamento!$D$12:$R$82</definedName>
    <definedName name="_xlnm.Print_Area" localSheetId="2">Edifici_Circoscrizioni!$B$52:$U$86</definedName>
    <definedName name="_xlnm.Print_Area" localSheetId="5">'H''t verifica'!$A$255:$C$262</definedName>
    <definedName name="_xlnm.Print_Area" localSheetId="1">Legenda!$H$1:$J$11</definedName>
    <definedName name="_xlnm.Print_Area" localSheetId="3">Tecnologia_Riscaldamento!$A$30:$AR$107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H2" i="23" l="1"/>
  <c r="AO246" i="23"/>
  <c r="AO245" i="23"/>
  <c r="AO244" i="23"/>
  <c r="AO243" i="23"/>
  <c r="AO242" i="23"/>
  <c r="AO241" i="23"/>
  <c r="AO240" i="23"/>
  <c r="AO239" i="23"/>
  <c r="AO213" i="23"/>
  <c r="AO212" i="23"/>
  <c r="AO211" i="23"/>
  <c r="AO210" i="23"/>
  <c r="AO203" i="23"/>
  <c r="AO202" i="23"/>
  <c r="AO195" i="23"/>
  <c r="AO171" i="23"/>
  <c r="AO170" i="23"/>
  <c r="AO169" i="23"/>
  <c r="AO168" i="23"/>
  <c r="AO167" i="23"/>
  <c r="AO166" i="23"/>
  <c r="AO165" i="23"/>
  <c r="AO164" i="23"/>
  <c r="AO163" i="23"/>
  <c r="AO160" i="23"/>
  <c r="AO159" i="23"/>
  <c r="AO158" i="23"/>
  <c r="AO117" i="23"/>
  <c r="AO116" i="23"/>
  <c r="AO115" i="23"/>
  <c r="AO114" i="23"/>
  <c r="AO113" i="23"/>
  <c r="AO112" i="23"/>
  <c r="AO111" i="23"/>
  <c r="AO103" i="23"/>
  <c r="AO102" i="23"/>
  <c r="AO101" i="23"/>
  <c r="AO100" i="23"/>
  <c r="AO99" i="23"/>
  <c r="AO98" i="23"/>
  <c r="AO97" i="23"/>
  <c r="AO96" i="23"/>
  <c r="AO95" i="23"/>
  <c r="AO94" i="23"/>
  <c r="AO93" i="23"/>
  <c r="AO92" i="23"/>
  <c r="AO91" i="23"/>
  <c r="AO90" i="23"/>
  <c r="AO89" i="23"/>
  <c r="AO88" i="23"/>
  <c r="AO87" i="23"/>
  <c r="AO86" i="23"/>
  <c r="AO85" i="23"/>
  <c r="AO84" i="23"/>
  <c r="AO83" i="23"/>
  <c r="AO82" i="23"/>
  <c r="AO75" i="23"/>
  <c r="AO74" i="23"/>
  <c r="AO73" i="23"/>
  <c r="AO72" i="23"/>
  <c r="AO71" i="23"/>
  <c r="AO70" i="23"/>
  <c r="AO69" i="23"/>
  <c r="AO68" i="23"/>
  <c r="AO57" i="23"/>
  <c r="AO56" i="23"/>
  <c r="AO55" i="23"/>
  <c r="AO54" i="23"/>
  <c r="AO53" i="23"/>
  <c r="AO52" i="23"/>
  <c r="AO51" i="23"/>
  <c r="AO46" i="23"/>
  <c r="AO45" i="23"/>
  <c r="AO44" i="23"/>
  <c r="AO43" i="23"/>
  <c r="AO42" i="23"/>
  <c r="AO41" i="23"/>
  <c r="AO40" i="23"/>
  <c r="AO39" i="23"/>
  <c r="AO33" i="23"/>
  <c r="AO32" i="23"/>
  <c r="AO31" i="23"/>
  <c r="AO30" i="23"/>
  <c r="AO29" i="23"/>
  <c r="AO28" i="23"/>
  <c r="AO27" i="23"/>
  <c r="AO26" i="23"/>
  <c r="AO25" i="23"/>
  <c r="AO24" i="23"/>
  <c r="AO23" i="23"/>
  <c r="AO22" i="23"/>
  <c r="AO21" i="23"/>
  <c r="AO20" i="23"/>
  <c r="AO19" i="23"/>
  <c r="AO18" i="23"/>
  <c r="AO17" i="23"/>
  <c r="AO16" i="23"/>
  <c r="AO15" i="23"/>
  <c r="AO14" i="23"/>
  <c r="AO13" i="23"/>
  <c r="AO12" i="23"/>
  <c r="AO11" i="23"/>
  <c r="AO10" i="23"/>
  <c r="AO9" i="23"/>
  <c r="AO8" i="23"/>
  <c r="AO7" i="23"/>
  <c r="AO6" i="23"/>
  <c r="AO5" i="23"/>
  <c r="AO4" i="23"/>
  <c r="AO3" i="23"/>
  <c r="AO2" i="23"/>
  <c r="W246" i="23" l="1"/>
  <c r="W245" i="23"/>
  <c r="W244" i="23"/>
  <c r="W243" i="23"/>
  <c r="W242" i="23"/>
  <c r="W241" i="23"/>
  <c r="W240" i="23"/>
  <c r="W239" i="23"/>
  <c r="W213" i="23"/>
  <c r="W212" i="23"/>
  <c r="W211" i="23"/>
  <c r="W210" i="23"/>
  <c r="W203" i="23"/>
  <c r="W202" i="23"/>
  <c r="W195" i="23"/>
  <c r="W171" i="23"/>
  <c r="W170" i="23"/>
  <c r="W169" i="23"/>
  <c r="W168" i="23"/>
  <c r="W167" i="23"/>
  <c r="W166" i="23"/>
  <c r="W165" i="23"/>
  <c r="W164" i="23"/>
  <c r="W163" i="23"/>
  <c r="W160" i="23"/>
  <c r="W159" i="23"/>
  <c r="W158" i="23"/>
  <c r="W117" i="23"/>
  <c r="W116" i="23"/>
  <c r="W115" i="23"/>
  <c r="W114" i="23"/>
  <c r="W113" i="23"/>
  <c r="W112" i="23"/>
  <c r="W111" i="23"/>
  <c r="W103" i="23"/>
  <c r="W102" i="23"/>
  <c r="W101" i="23"/>
  <c r="W100" i="23"/>
  <c r="W99" i="23"/>
  <c r="W98" i="23"/>
  <c r="W97" i="23"/>
  <c r="W96" i="23"/>
  <c r="W95" i="23"/>
  <c r="W94" i="23"/>
  <c r="W93" i="23"/>
  <c r="W92" i="23"/>
  <c r="W91" i="23"/>
  <c r="W90" i="23"/>
  <c r="W89" i="23"/>
  <c r="W88" i="23"/>
  <c r="W87" i="23"/>
  <c r="W86" i="23"/>
  <c r="W85" i="23"/>
  <c r="W84" i="23"/>
  <c r="W83" i="23"/>
  <c r="W82" i="23"/>
  <c r="W75" i="23"/>
  <c r="W74" i="23"/>
  <c r="W73" i="23"/>
  <c r="W72" i="23"/>
  <c r="W71" i="23"/>
  <c r="W70" i="23"/>
  <c r="W69" i="23"/>
  <c r="W68" i="23"/>
  <c r="W57" i="23"/>
  <c r="W56" i="23"/>
  <c r="W55" i="23"/>
  <c r="W54" i="23"/>
  <c r="W53" i="23"/>
  <c r="W52" i="23"/>
  <c r="W51" i="23"/>
  <c r="W46" i="23"/>
  <c r="W45" i="23"/>
  <c r="W44" i="23"/>
  <c r="W43" i="23"/>
  <c r="W42" i="23"/>
  <c r="W41" i="23"/>
  <c r="W40" i="23"/>
  <c r="W39" i="23"/>
  <c r="W33" i="23"/>
  <c r="W32" i="23"/>
  <c r="W31" i="23"/>
  <c r="W30" i="23"/>
  <c r="W29" i="23"/>
  <c r="W28" i="23"/>
  <c r="W27" i="23"/>
  <c r="W26" i="23"/>
  <c r="W25" i="23"/>
  <c r="W24" i="23"/>
  <c r="W23" i="23"/>
  <c r="W22" i="23"/>
  <c r="W21" i="23"/>
  <c r="W20" i="23"/>
  <c r="W19" i="23"/>
  <c r="W18" i="23"/>
  <c r="W17" i="23"/>
  <c r="W16" i="23"/>
  <c r="W15" i="23"/>
  <c r="W14" i="23"/>
  <c r="W13" i="23"/>
  <c r="W12" i="23"/>
  <c r="W11" i="23"/>
  <c r="W10" i="23"/>
  <c r="W9" i="23"/>
  <c r="W8" i="23"/>
  <c r="W7" i="23"/>
  <c r="W6" i="23"/>
  <c r="W5" i="23"/>
  <c r="W4" i="23"/>
  <c r="W3" i="23"/>
  <c r="W2" i="23"/>
  <c r="BI229" i="23"/>
  <c r="W120" i="23"/>
  <c r="BE3" i="23"/>
  <c r="BE4" i="23"/>
  <c r="BE5" i="23"/>
  <c r="BE6" i="23"/>
  <c r="BE7" i="23"/>
  <c r="BE8" i="23"/>
  <c r="BE9" i="23"/>
  <c r="BE10" i="23"/>
  <c r="BE11" i="23"/>
  <c r="BE12" i="23"/>
  <c r="BE13" i="23"/>
  <c r="BE14" i="23"/>
  <c r="BE15" i="23"/>
  <c r="BE16" i="23"/>
  <c r="BE17" i="23"/>
  <c r="BE18" i="23"/>
  <c r="BE19" i="23"/>
  <c r="BE20" i="23"/>
  <c r="BE21" i="23"/>
  <c r="BE22" i="23"/>
  <c r="BE23" i="23"/>
  <c r="BE24" i="23"/>
  <c r="BE25" i="23"/>
  <c r="BE26" i="23"/>
  <c r="BE27" i="23"/>
  <c r="BE28" i="23"/>
  <c r="BE29" i="23"/>
  <c r="BE30" i="23"/>
  <c r="BE31" i="23"/>
  <c r="BE32" i="23"/>
  <c r="BE33" i="23"/>
  <c r="BE34" i="23"/>
  <c r="BE35" i="23"/>
  <c r="BE36" i="23"/>
  <c r="BE37" i="23"/>
  <c r="BE38" i="23"/>
  <c r="BE39" i="23"/>
  <c r="BE40" i="23"/>
  <c r="BE41" i="23"/>
  <c r="BE42" i="23"/>
  <c r="BE43" i="23"/>
  <c r="BE44" i="23"/>
  <c r="BE45" i="23"/>
  <c r="BE46" i="23"/>
  <c r="BE47" i="23"/>
  <c r="BE48" i="23"/>
  <c r="BE49" i="23"/>
  <c r="BE50" i="23"/>
  <c r="BE51" i="23"/>
  <c r="BE52" i="23"/>
  <c r="BE53" i="23"/>
  <c r="BE54" i="23"/>
  <c r="BE55" i="23"/>
  <c r="BE56" i="23"/>
  <c r="BE57" i="23"/>
  <c r="BE58" i="23"/>
  <c r="BE59" i="23"/>
  <c r="BE60" i="23"/>
  <c r="BE61" i="23"/>
  <c r="BE62" i="23"/>
  <c r="BE63" i="23"/>
  <c r="BE64" i="23"/>
  <c r="BE65" i="23"/>
  <c r="BE66" i="23"/>
  <c r="BE67" i="23"/>
  <c r="BE68" i="23"/>
  <c r="BE69" i="23"/>
  <c r="BE70" i="23"/>
  <c r="BE71" i="23"/>
  <c r="BE72" i="23"/>
  <c r="BE73" i="23"/>
  <c r="BE74" i="23"/>
  <c r="BE75" i="23"/>
  <c r="BE76" i="23"/>
  <c r="BE77" i="23"/>
  <c r="BE78" i="23"/>
  <c r="BE79" i="23"/>
  <c r="BE80" i="23"/>
  <c r="BE81" i="23"/>
  <c r="BE82" i="23"/>
  <c r="BE83" i="23"/>
  <c r="BE84" i="23"/>
  <c r="BE85" i="23"/>
  <c r="BE86" i="23"/>
  <c r="BE87" i="23"/>
  <c r="BE88" i="23"/>
  <c r="BE89" i="23"/>
  <c r="BE90" i="23"/>
  <c r="BE91" i="23"/>
  <c r="BE92" i="23"/>
  <c r="BE93" i="23"/>
  <c r="BE94" i="23"/>
  <c r="BE95" i="23"/>
  <c r="BE96" i="23"/>
  <c r="BE97" i="23"/>
  <c r="BE98" i="23"/>
  <c r="BE99" i="23"/>
  <c r="BE100" i="23"/>
  <c r="BE101" i="23"/>
  <c r="BE102" i="23"/>
  <c r="BE103" i="23"/>
  <c r="BE104" i="23"/>
  <c r="BE105" i="23"/>
  <c r="BE106" i="23"/>
  <c r="BE107" i="23"/>
  <c r="BE108" i="23"/>
  <c r="BE109" i="23"/>
  <c r="BE110" i="23"/>
  <c r="BE111" i="23"/>
  <c r="BE112" i="23"/>
  <c r="BE113" i="23"/>
  <c r="BE114" i="23"/>
  <c r="BE115" i="23"/>
  <c r="BE116" i="23"/>
  <c r="BE117" i="23"/>
  <c r="BE118" i="23"/>
  <c r="BE119" i="23"/>
  <c r="BE120" i="23"/>
  <c r="BE121" i="23"/>
  <c r="BE122" i="23"/>
  <c r="BE123" i="23"/>
  <c r="BE124" i="23"/>
  <c r="BE125" i="23"/>
  <c r="BE126" i="23"/>
  <c r="BE127" i="23"/>
  <c r="BE128" i="23"/>
  <c r="BE129" i="23"/>
  <c r="BE130" i="23"/>
  <c r="BE131" i="23"/>
  <c r="BE132" i="23"/>
  <c r="BE133" i="23"/>
  <c r="BE134" i="23"/>
  <c r="BE135" i="23"/>
  <c r="BE136" i="23"/>
  <c r="BE137" i="23"/>
  <c r="BE138" i="23"/>
  <c r="BE139" i="23"/>
  <c r="BE140" i="23"/>
  <c r="BE141" i="23"/>
  <c r="BE142" i="23"/>
  <c r="BE143" i="23"/>
  <c r="BE144" i="23"/>
  <c r="BE145" i="23"/>
  <c r="BE146" i="23"/>
  <c r="BE147" i="23"/>
  <c r="BE148" i="23"/>
  <c r="BE149" i="23"/>
  <c r="BE150" i="23"/>
  <c r="BE151" i="23"/>
  <c r="BE152" i="23"/>
  <c r="BE153" i="23"/>
  <c r="BE154" i="23"/>
  <c r="BE155" i="23"/>
  <c r="BE156" i="23"/>
  <c r="BE157" i="23"/>
  <c r="BE158" i="23"/>
  <c r="BE159" i="23"/>
  <c r="BE160" i="23"/>
  <c r="BE161" i="23"/>
  <c r="BE162" i="23"/>
  <c r="BE163" i="23"/>
  <c r="BE164" i="23"/>
  <c r="BE165" i="23"/>
  <c r="BE166" i="23"/>
  <c r="BE167" i="23"/>
  <c r="BE168" i="23"/>
  <c r="BE169" i="23"/>
  <c r="BE170" i="23"/>
  <c r="BE171" i="23"/>
  <c r="BE172" i="23"/>
  <c r="BE173" i="23"/>
  <c r="BE174" i="23"/>
  <c r="BE175" i="23"/>
  <c r="BE176" i="23"/>
  <c r="BE177" i="23"/>
  <c r="BE178" i="23"/>
  <c r="BE179" i="23"/>
  <c r="BE180" i="23"/>
  <c r="BE181" i="23"/>
  <c r="BE182" i="23"/>
  <c r="BE183" i="23"/>
  <c r="BE184" i="23"/>
  <c r="BE185" i="23"/>
  <c r="BE186" i="23"/>
  <c r="BE187" i="23"/>
  <c r="BE188" i="23"/>
  <c r="BE189" i="23"/>
  <c r="BE190" i="23"/>
  <c r="BE191" i="23"/>
  <c r="BE192" i="23"/>
  <c r="BE193" i="23"/>
  <c r="BE194" i="23"/>
  <c r="BE195" i="23"/>
  <c r="BE196" i="23"/>
  <c r="BE197" i="23"/>
  <c r="BE198" i="23"/>
  <c r="BE199" i="23"/>
  <c r="BE200" i="23"/>
  <c r="BE201" i="23"/>
  <c r="BE202" i="23"/>
  <c r="BE203" i="23"/>
  <c r="BE204" i="23"/>
  <c r="BE205" i="23"/>
  <c r="BE206" i="23"/>
  <c r="BE207" i="23"/>
  <c r="BE208" i="23"/>
  <c r="BE209" i="23"/>
  <c r="BE210" i="23"/>
  <c r="BE211" i="23"/>
  <c r="BE212" i="23"/>
  <c r="BE213" i="23"/>
  <c r="BE214" i="23"/>
  <c r="BE215" i="23"/>
  <c r="BE216" i="23"/>
  <c r="BE217" i="23"/>
  <c r="BE218" i="23"/>
  <c r="BE219" i="23"/>
  <c r="BE220" i="23"/>
  <c r="BE221" i="23"/>
  <c r="BE222" i="23"/>
  <c r="BE223" i="23"/>
  <c r="BE224" i="23"/>
  <c r="BE225" i="23"/>
  <c r="BE226" i="23"/>
  <c r="BE227" i="23"/>
  <c r="BE228" i="23"/>
  <c r="BE230" i="23"/>
  <c r="BE231" i="23"/>
  <c r="BE232" i="23"/>
  <c r="BE233" i="23"/>
  <c r="BE234" i="23"/>
  <c r="BE235" i="23"/>
  <c r="BE236" i="23"/>
  <c r="BE237" i="23"/>
  <c r="BE238" i="23"/>
  <c r="BE239" i="23"/>
  <c r="BE240" i="23"/>
  <c r="BE241" i="23"/>
  <c r="BE242" i="23"/>
  <c r="BE243" i="23"/>
  <c r="BE244" i="23"/>
  <c r="BE245" i="23"/>
  <c r="BE246" i="23"/>
  <c r="BE247" i="23"/>
  <c r="BE248" i="23"/>
  <c r="BE249" i="23"/>
  <c r="BE250" i="23"/>
  <c r="BE251" i="23"/>
  <c r="BE252" i="23"/>
  <c r="BE253" i="23"/>
  <c r="BE2" i="23"/>
  <c r="BA3" i="23"/>
  <c r="BB3" i="23"/>
  <c r="BC3" i="23"/>
  <c r="BD3" i="23"/>
  <c r="BF3" i="23"/>
  <c r="BG3" i="23"/>
  <c r="BH3" i="23"/>
  <c r="BA4" i="23"/>
  <c r="BB4" i="23"/>
  <c r="BC4" i="23"/>
  <c r="BD4" i="23"/>
  <c r="BF4" i="23"/>
  <c r="BG4" i="23"/>
  <c r="BH4" i="23"/>
  <c r="BA5" i="23"/>
  <c r="BB5" i="23"/>
  <c r="BC5" i="23"/>
  <c r="BD5" i="23"/>
  <c r="BF5" i="23"/>
  <c r="BG5" i="23"/>
  <c r="BH5" i="23"/>
  <c r="BA6" i="23"/>
  <c r="BB6" i="23"/>
  <c r="BC6" i="23"/>
  <c r="BD6" i="23"/>
  <c r="BF6" i="23"/>
  <c r="BG6" i="23"/>
  <c r="BH6" i="23"/>
  <c r="BA7" i="23"/>
  <c r="BB7" i="23"/>
  <c r="BC7" i="23"/>
  <c r="BD7" i="23"/>
  <c r="BF7" i="23"/>
  <c r="BG7" i="23"/>
  <c r="BH7" i="23"/>
  <c r="BA8" i="23"/>
  <c r="BB8" i="23"/>
  <c r="BC8" i="23"/>
  <c r="BD8" i="23"/>
  <c r="BF8" i="23"/>
  <c r="BG8" i="23"/>
  <c r="BH8" i="23"/>
  <c r="BA9" i="23"/>
  <c r="BB9" i="23"/>
  <c r="BC9" i="23"/>
  <c r="BD9" i="23"/>
  <c r="BF9" i="23"/>
  <c r="BG9" i="23"/>
  <c r="BH9" i="23"/>
  <c r="BA10" i="23"/>
  <c r="BB10" i="23"/>
  <c r="BC10" i="23"/>
  <c r="BD10" i="23"/>
  <c r="BF10" i="23"/>
  <c r="BG10" i="23"/>
  <c r="BH10" i="23"/>
  <c r="BA11" i="23"/>
  <c r="BB11" i="23"/>
  <c r="BC11" i="23"/>
  <c r="BD11" i="23"/>
  <c r="BF11" i="23"/>
  <c r="BG11" i="23"/>
  <c r="BH11" i="23"/>
  <c r="BA12" i="23"/>
  <c r="BB12" i="23"/>
  <c r="BC12" i="23"/>
  <c r="BD12" i="23"/>
  <c r="BF12" i="23"/>
  <c r="BG12" i="23"/>
  <c r="BH12" i="23"/>
  <c r="BA13" i="23"/>
  <c r="BB13" i="23"/>
  <c r="BC13" i="23"/>
  <c r="BD13" i="23"/>
  <c r="BF13" i="23"/>
  <c r="BG13" i="23"/>
  <c r="BH13" i="23"/>
  <c r="BA14" i="23"/>
  <c r="BB14" i="23"/>
  <c r="BC14" i="23"/>
  <c r="BD14" i="23"/>
  <c r="BF14" i="23"/>
  <c r="BG14" i="23"/>
  <c r="BH14" i="23"/>
  <c r="BA15" i="23"/>
  <c r="BB15" i="23"/>
  <c r="BC15" i="23"/>
  <c r="BD15" i="23"/>
  <c r="BF15" i="23"/>
  <c r="BG15" i="23"/>
  <c r="BH15" i="23"/>
  <c r="BA16" i="23"/>
  <c r="BB16" i="23"/>
  <c r="BC16" i="23"/>
  <c r="BD16" i="23"/>
  <c r="BF16" i="23"/>
  <c r="BG16" i="23"/>
  <c r="BH16" i="23"/>
  <c r="BA17" i="23"/>
  <c r="BB17" i="23"/>
  <c r="BC17" i="23"/>
  <c r="BD17" i="23"/>
  <c r="BF17" i="23"/>
  <c r="BG17" i="23"/>
  <c r="BH17" i="23"/>
  <c r="BA18" i="23"/>
  <c r="BB18" i="23"/>
  <c r="BC18" i="23"/>
  <c r="BD18" i="23"/>
  <c r="BF18" i="23"/>
  <c r="BG18" i="23"/>
  <c r="BH18" i="23"/>
  <c r="BA19" i="23"/>
  <c r="BB19" i="23"/>
  <c r="BC19" i="23"/>
  <c r="BD19" i="23"/>
  <c r="BF19" i="23"/>
  <c r="BG19" i="23"/>
  <c r="BH19" i="23"/>
  <c r="BA20" i="23"/>
  <c r="BB20" i="23"/>
  <c r="BC20" i="23"/>
  <c r="BD20" i="23"/>
  <c r="BF20" i="23"/>
  <c r="BG20" i="23"/>
  <c r="BH20" i="23"/>
  <c r="BA21" i="23"/>
  <c r="BB21" i="23"/>
  <c r="BC21" i="23"/>
  <c r="BD21" i="23"/>
  <c r="BF21" i="23"/>
  <c r="BG21" i="23"/>
  <c r="BH21" i="23"/>
  <c r="BA22" i="23"/>
  <c r="BB22" i="23"/>
  <c r="BC22" i="23"/>
  <c r="BD22" i="23"/>
  <c r="BF22" i="23"/>
  <c r="BG22" i="23"/>
  <c r="BH22" i="23"/>
  <c r="BA23" i="23"/>
  <c r="BB23" i="23"/>
  <c r="BC23" i="23"/>
  <c r="BD23" i="23"/>
  <c r="BF23" i="23"/>
  <c r="BG23" i="23"/>
  <c r="BH23" i="23"/>
  <c r="BA24" i="23"/>
  <c r="BB24" i="23"/>
  <c r="BC24" i="23"/>
  <c r="BD24" i="23"/>
  <c r="BF24" i="23"/>
  <c r="BG24" i="23"/>
  <c r="BH24" i="23"/>
  <c r="BA25" i="23"/>
  <c r="BB25" i="23"/>
  <c r="BC25" i="23"/>
  <c r="BD25" i="23"/>
  <c r="BF25" i="23"/>
  <c r="BG25" i="23"/>
  <c r="BH25" i="23"/>
  <c r="BA26" i="23"/>
  <c r="BB26" i="23"/>
  <c r="BC26" i="23"/>
  <c r="BD26" i="23"/>
  <c r="BF26" i="23"/>
  <c r="BG26" i="23"/>
  <c r="BH26" i="23"/>
  <c r="BA27" i="23"/>
  <c r="BB27" i="23"/>
  <c r="BC27" i="23"/>
  <c r="BD27" i="23"/>
  <c r="BF27" i="23"/>
  <c r="BG27" i="23"/>
  <c r="BH27" i="23"/>
  <c r="BA28" i="23"/>
  <c r="BB28" i="23"/>
  <c r="BC28" i="23"/>
  <c r="BD28" i="23"/>
  <c r="BF28" i="23"/>
  <c r="BG28" i="23"/>
  <c r="BH28" i="23"/>
  <c r="BA29" i="23"/>
  <c r="BB29" i="23"/>
  <c r="BC29" i="23"/>
  <c r="BD29" i="23"/>
  <c r="BF29" i="23"/>
  <c r="BG29" i="23"/>
  <c r="BH29" i="23"/>
  <c r="BA30" i="23"/>
  <c r="BB30" i="23"/>
  <c r="BC30" i="23"/>
  <c r="BD30" i="23"/>
  <c r="BF30" i="23"/>
  <c r="BG30" i="23"/>
  <c r="BH30" i="23"/>
  <c r="BA31" i="23"/>
  <c r="BB31" i="23"/>
  <c r="BC31" i="23"/>
  <c r="BD31" i="23"/>
  <c r="BF31" i="23"/>
  <c r="BG31" i="23"/>
  <c r="BH31" i="23"/>
  <c r="BA32" i="23"/>
  <c r="BB32" i="23"/>
  <c r="BC32" i="23"/>
  <c r="BD32" i="23"/>
  <c r="BF32" i="23"/>
  <c r="BG32" i="23"/>
  <c r="BH32" i="23"/>
  <c r="BA33" i="23"/>
  <c r="BB33" i="23"/>
  <c r="BC33" i="23"/>
  <c r="BD33" i="23"/>
  <c r="BF33" i="23"/>
  <c r="BG33" i="23"/>
  <c r="BH33" i="23"/>
  <c r="BA34" i="23"/>
  <c r="BB34" i="23"/>
  <c r="BC34" i="23"/>
  <c r="BD34" i="23"/>
  <c r="BF34" i="23"/>
  <c r="BG34" i="23"/>
  <c r="BH34" i="23"/>
  <c r="BA35" i="23"/>
  <c r="BB35" i="23"/>
  <c r="BC35" i="23"/>
  <c r="BD35" i="23"/>
  <c r="BF35" i="23"/>
  <c r="BG35" i="23"/>
  <c r="BH35" i="23"/>
  <c r="BA36" i="23"/>
  <c r="BB36" i="23"/>
  <c r="BC36" i="23"/>
  <c r="BD36" i="23"/>
  <c r="BF36" i="23"/>
  <c r="BG36" i="23"/>
  <c r="BH36" i="23"/>
  <c r="BA37" i="23"/>
  <c r="BB37" i="23"/>
  <c r="BC37" i="23"/>
  <c r="BD37" i="23"/>
  <c r="BF37" i="23"/>
  <c r="BG37" i="23"/>
  <c r="BH37" i="23"/>
  <c r="BA38" i="23"/>
  <c r="BB38" i="23"/>
  <c r="BC38" i="23"/>
  <c r="BD38" i="23"/>
  <c r="BF38" i="23"/>
  <c r="BG38" i="23"/>
  <c r="BH38" i="23"/>
  <c r="BA39" i="23"/>
  <c r="BB39" i="23"/>
  <c r="BC39" i="23"/>
  <c r="BD39" i="23"/>
  <c r="BF39" i="23"/>
  <c r="BG39" i="23"/>
  <c r="BH39" i="23"/>
  <c r="BA40" i="23"/>
  <c r="BB40" i="23"/>
  <c r="BC40" i="23"/>
  <c r="BD40" i="23"/>
  <c r="BF40" i="23"/>
  <c r="BG40" i="23"/>
  <c r="BH40" i="23"/>
  <c r="BA41" i="23"/>
  <c r="BB41" i="23"/>
  <c r="BC41" i="23"/>
  <c r="BD41" i="23"/>
  <c r="BF41" i="23"/>
  <c r="BG41" i="23"/>
  <c r="BH41" i="23"/>
  <c r="BA42" i="23"/>
  <c r="BB42" i="23"/>
  <c r="BC42" i="23"/>
  <c r="BD42" i="23"/>
  <c r="BF42" i="23"/>
  <c r="BG42" i="23"/>
  <c r="BH42" i="23"/>
  <c r="BA43" i="23"/>
  <c r="BB43" i="23"/>
  <c r="BC43" i="23"/>
  <c r="BD43" i="23"/>
  <c r="BF43" i="23"/>
  <c r="BG43" i="23"/>
  <c r="BH43" i="23"/>
  <c r="BA44" i="23"/>
  <c r="BB44" i="23"/>
  <c r="BC44" i="23"/>
  <c r="BD44" i="23"/>
  <c r="BF44" i="23"/>
  <c r="BG44" i="23"/>
  <c r="BH44" i="23"/>
  <c r="BA45" i="23"/>
  <c r="BB45" i="23"/>
  <c r="BC45" i="23"/>
  <c r="BD45" i="23"/>
  <c r="BF45" i="23"/>
  <c r="BG45" i="23"/>
  <c r="BH45" i="23"/>
  <c r="BA46" i="23"/>
  <c r="BB46" i="23"/>
  <c r="BC46" i="23"/>
  <c r="BD46" i="23"/>
  <c r="BF46" i="23"/>
  <c r="BG46" i="23"/>
  <c r="BH46" i="23"/>
  <c r="BA47" i="23"/>
  <c r="BB47" i="23"/>
  <c r="BC47" i="23"/>
  <c r="BD47" i="23"/>
  <c r="BF47" i="23"/>
  <c r="BG47" i="23"/>
  <c r="BH47" i="23"/>
  <c r="BA48" i="23"/>
  <c r="BB48" i="23"/>
  <c r="BC48" i="23"/>
  <c r="BD48" i="23"/>
  <c r="BF48" i="23"/>
  <c r="BG48" i="23"/>
  <c r="BH48" i="23"/>
  <c r="BA49" i="23"/>
  <c r="BB49" i="23"/>
  <c r="BC49" i="23"/>
  <c r="BD49" i="23"/>
  <c r="BF49" i="23"/>
  <c r="BG49" i="23"/>
  <c r="BH49" i="23"/>
  <c r="BA50" i="23"/>
  <c r="BB50" i="23"/>
  <c r="BC50" i="23"/>
  <c r="BD50" i="23"/>
  <c r="BF50" i="23"/>
  <c r="BG50" i="23"/>
  <c r="BH50" i="23"/>
  <c r="BA51" i="23"/>
  <c r="BB51" i="23"/>
  <c r="BC51" i="23"/>
  <c r="BD51" i="23"/>
  <c r="BF51" i="23"/>
  <c r="BG51" i="23"/>
  <c r="BH51" i="23"/>
  <c r="BA52" i="23"/>
  <c r="BB52" i="23"/>
  <c r="BC52" i="23"/>
  <c r="BD52" i="23"/>
  <c r="BF52" i="23"/>
  <c r="BG52" i="23"/>
  <c r="BH52" i="23"/>
  <c r="BA53" i="23"/>
  <c r="BB53" i="23"/>
  <c r="BC53" i="23"/>
  <c r="BD53" i="23"/>
  <c r="BF53" i="23"/>
  <c r="BG53" i="23"/>
  <c r="BH53" i="23"/>
  <c r="BA54" i="23"/>
  <c r="BB54" i="23"/>
  <c r="BC54" i="23"/>
  <c r="BD54" i="23"/>
  <c r="BF54" i="23"/>
  <c r="BG54" i="23"/>
  <c r="BH54" i="23"/>
  <c r="BA55" i="23"/>
  <c r="BB55" i="23"/>
  <c r="BC55" i="23"/>
  <c r="BD55" i="23"/>
  <c r="BF55" i="23"/>
  <c r="BG55" i="23"/>
  <c r="BH55" i="23"/>
  <c r="BA56" i="23"/>
  <c r="BB56" i="23"/>
  <c r="BC56" i="23"/>
  <c r="BD56" i="23"/>
  <c r="BF56" i="23"/>
  <c r="BG56" i="23"/>
  <c r="BH56" i="23"/>
  <c r="BA57" i="23"/>
  <c r="BB57" i="23"/>
  <c r="BC57" i="23"/>
  <c r="BD57" i="23"/>
  <c r="BF57" i="23"/>
  <c r="BG57" i="23"/>
  <c r="BH57" i="23"/>
  <c r="BA58" i="23"/>
  <c r="BB58" i="23"/>
  <c r="BC58" i="23"/>
  <c r="BD58" i="23"/>
  <c r="BF58" i="23"/>
  <c r="BG58" i="23"/>
  <c r="BH58" i="23"/>
  <c r="BA59" i="23"/>
  <c r="BB59" i="23"/>
  <c r="BC59" i="23"/>
  <c r="BD59" i="23"/>
  <c r="BF59" i="23"/>
  <c r="BG59" i="23"/>
  <c r="BH59" i="23"/>
  <c r="BA60" i="23"/>
  <c r="BB60" i="23"/>
  <c r="BC60" i="23"/>
  <c r="BD60" i="23"/>
  <c r="BF60" i="23"/>
  <c r="BG60" i="23"/>
  <c r="BH60" i="23"/>
  <c r="BA61" i="23"/>
  <c r="BB61" i="23"/>
  <c r="BC61" i="23"/>
  <c r="BD61" i="23"/>
  <c r="BF61" i="23"/>
  <c r="BG61" i="23"/>
  <c r="BH61" i="23"/>
  <c r="BA62" i="23"/>
  <c r="BB62" i="23"/>
  <c r="BC62" i="23"/>
  <c r="BD62" i="23"/>
  <c r="BF62" i="23"/>
  <c r="BG62" i="23"/>
  <c r="BH62" i="23"/>
  <c r="BA63" i="23"/>
  <c r="BB63" i="23"/>
  <c r="BC63" i="23"/>
  <c r="BD63" i="23"/>
  <c r="BF63" i="23"/>
  <c r="BG63" i="23"/>
  <c r="BH63" i="23"/>
  <c r="BA64" i="23"/>
  <c r="BB64" i="23"/>
  <c r="BC64" i="23"/>
  <c r="BD64" i="23"/>
  <c r="BF64" i="23"/>
  <c r="BG64" i="23"/>
  <c r="BH64" i="23"/>
  <c r="BA65" i="23"/>
  <c r="BB65" i="23"/>
  <c r="BC65" i="23"/>
  <c r="BD65" i="23"/>
  <c r="BF65" i="23"/>
  <c r="BG65" i="23"/>
  <c r="BH65" i="23"/>
  <c r="BA66" i="23"/>
  <c r="BB66" i="23"/>
  <c r="BC66" i="23"/>
  <c r="BD66" i="23"/>
  <c r="BF66" i="23"/>
  <c r="BG66" i="23"/>
  <c r="BH66" i="23"/>
  <c r="BA67" i="23"/>
  <c r="BB67" i="23"/>
  <c r="BC67" i="23"/>
  <c r="BD67" i="23"/>
  <c r="BF67" i="23"/>
  <c r="BG67" i="23"/>
  <c r="BH67" i="23"/>
  <c r="BA68" i="23"/>
  <c r="BB68" i="23"/>
  <c r="BC68" i="23"/>
  <c r="BD68" i="23"/>
  <c r="BF68" i="23"/>
  <c r="BG68" i="23"/>
  <c r="BH68" i="23"/>
  <c r="BA69" i="23"/>
  <c r="BB69" i="23"/>
  <c r="BC69" i="23"/>
  <c r="BD69" i="23"/>
  <c r="BF69" i="23"/>
  <c r="BG69" i="23"/>
  <c r="BH69" i="23"/>
  <c r="BA70" i="23"/>
  <c r="BB70" i="23"/>
  <c r="BC70" i="23"/>
  <c r="BD70" i="23"/>
  <c r="BF70" i="23"/>
  <c r="BG70" i="23"/>
  <c r="BH70" i="23"/>
  <c r="BA71" i="23"/>
  <c r="BB71" i="23"/>
  <c r="BC71" i="23"/>
  <c r="BD71" i="23"/>
  <c r="BF71" i="23"/>
  <c r="BG71" i="23"/>
  <c r="BH71" i="23"/>
  <c r="BA72" i="23"/>
  <c r="BB72" i="23"/>
  <c r="BC72" i="23"/>
  <c r="BD72" i="23"/>
  <c r="BF72" i="23"/>
  <c r="BG72" i="23"/>
  <c r="BH72" i="23"/>
  <c r="BA73" i="23"/>
  <c r="BB73" i="23"/>
  <c r="BC73" i="23"/>
  <c r="BD73" i="23"/>
  <c r="BF73" i="23"/>
  <c r="BG73" i="23"/>
  <c r="BH73" i="23"/>
  <c r="BA74" i="23"/>
  <c r="BB74" i="23"/>
  <c r="BC74" i="23"/>
  <c r="BD74" i="23"/>
  <c r="BF74" i="23"/>
  <c r="BG74" i="23"/>
  <c r="BH74" i="23"/>
  <c r="BA75" i="23"/>
  <c r="BB75" i="23"/>
  <c r="BC75" i="23"/>
  <c r="BD75" i="23"/>
  <c r="BF75" i="23"/>
  <c r="BG75" i="23"/>
  <c r="BH75" i="23"/>
  <c r="BA76" i="23"/>
  <c r="BB76" i="23"/>
  <c r="BC76" i="23"/>
  <c r="BD76" i="23"/>
  <c r="BF76" i="23"/>
  <c r="BG76" i="23"/>
  <c r="BH76" i="23"/>
  <c r="BA77" i="23"/>
  <c r="BB77" i="23"/>
  <c r="BC77" i="23"/>
  <c r="BD77" i="23"/>
  <c r="BF77" i="23"/>
  <c r="BG77" i="23"/>
  <c r="BH77" i="23"/>
  <c r="BA78" i="23"/>
  <c r="BB78" i="23"/>
  <c r="BC78" i="23"/>
  <c r="BD78" i="23"/>
  <c r="BF78" i="23"/>
  <c r="BG78" i="23"/>
  <c r="BH78" i="23"/>
  <c r="BA79" i="23"/>
  <c r="BB79" i="23"/>
  <c r="BC79" i="23"/>
  <c r="BD79" i="23"/>
  <c r="BF79" i="23"/>
  <c r="BG79" i="23"/>
  <c r="BH79" i="23"/>
  <c r="BA80" i="23"/>
  <c r="BB80" i="23"/>
  <c r="BC80" i="23"/>
  <c r="BD80" i="23"/>
  <c r="BF80" i="23"/>
  <c r="BG80" i="23"/>
  <c r="BH80" i="23"/>
  <c r="BA81" i="23"/>
  <c r="BB81" i="23"/>
  <c r="BC81" i="23"/>
  <c r="BD81" i="23"/>
  <c r="BF81" i="23"/>
  <c r="BG81" i="23"/>
  <c r="BH81" i="23"/>
  <c r="BA82" i="23"/>
  <c r="BB82" i="23"/>
  <c r="BC82" i="23"/>
  <c r="BD82" i="23"/>
  <c r="BF82" i="23"/>
  <c r="BG82" i="23"/>
  <c r="BH82" i="23"/>
  <c r="BA83" i="23"/>
  <c r="BB83" i="23"/>
  <c r="BC83" i="23"/>
  <c r="BD83" i="23"/>
  <c r="BF83" i="23"/>
  <c r="BG83" i="23"/>
  <c r="BH83" i="23"/>
  <c r="BA84" i="23"/>
  <c r="BB84" i="23"/>
  <c r="BC84" i="23"/>
  <c r="BD84" i="23"/>
  <c r="BF84" i="23"/>
  <c r="BG84" i="23"/>
  <c r="BH84" i="23"/>
  <c r="BA85" i="23"/>
  <c r="BB85" i="23"/>
  <c r="BC85" i="23"/>
  <c r="BD85" i="23"/>
  <c r="BF85" i="23"/>
  <c r="BG85" i="23"/>
  <c r="BH85" i="23"/>
  <c r="BA86" i="23"/>
  <c r="BB86" i="23"/>
  <c r="BC86" i="23"/>
  <c r="BD86" i="23"/>
  <c r="BF86" i="23"/>
  <c r="BG86" i="23"/>
  <c r="BH86" i="23"/>
  <c r="BA87" i="23"/>
  <c r="BB87" i="23"/>
  <c r="BC87" i="23"/>
  <c r="BD87" i="23"/>
  <c r="BF87" i="23"/>
  <c r="BG87" i="23"/>
  <c r="BH87" i="23"/>
  <c r="BA88" i="23"/>
  <c r="BB88" i="23"/>
  <c r="BC88" i="23"/>
  <c r="BD88" i="23"/>
  <c r="BF88" i="23"/>
  <c r="BG88" i="23"/>
  <c r="BH88" i="23"/>
  <c r="BA89" i="23"/>
  <c r="BB89" i="23"/>
  <c r="BC89" i="23"/>
  <c r="BD89" i="23"/>
  <c r="BF89" i="23"/>
  <c r="BG89" i="23"/>
  <c r="BH89" i="23"/>
  <c r="BA90" i="23"/>
  <c r="BB90" i="23"/>
  <c r="BC90" i="23"/>
  <c r="BD90" i="23"/>
  <c r="BF90" i="23"/>
  <c r="BG90" i="23"/>
  <c r="BH90" i="23"/>
  <c r="BA91" i="23"/>
  <c r="BB91" i="23"/>
  <c r="BC91" i="23"/>
  <c r="BD91" i="23"/>
  <c r="BF91" i="23"/>
  <c r="BG91" i="23"/>
  <c r="BH91" i="23"/>
  <c r="BA92" i="23"/>
  <c r="BB92" i="23"/>
  <c r="BC92" i="23"/>
  <c r="BD92" i="23"/>
  <c r="BF92" i="23"/>
  <c r="BG92" i="23"/>
  <c r="BH92" i="23"/>
  <c r="BA93" i="23"/>
  <c r="BB93" i="23"/>
  <c r="BC93" i="23"/>
  <c r="BD93" i="23"/>
  <c r="BF93" i="23"/>
  <c r="BG93" i="23"/>
  <c r="BH93" i="23"/>
  <c r="BA94" i="23"/>
  <c r="BB94" i="23"/>
  <c r="BC94" i="23"/>
  <c r="BD94" i="23"/>
  <c r="BF94" i="23"/>
  <c r="BG94" i="23"/>
  <c r="BH94" i="23"/>
  <c r="BA95" i="23"/>
  <c r="BB95" i="23"/>
  <c r="BC95" i="23"/>
  <c r="BD95" i="23"/>
  <c r="BF95" i="23"/>
  <c r="BG95" i="23"/>
  <c r="BH95" i="23"/>
  <c r="BA96" i="23"/>
  <c r="BB96" i="23"/>
  <c r="BC96" i="23"/>
  <c r="BD96" i="23"/>
  <c r="BF96" i="23"/>
  <c r="BG96" i="23"/>
  <c r="BH96" i="23"/>
  <c r="BA97" i="23"/>
  <c r="BB97" i="23"/>
  <c r="BC97" i="23"/>
  <c r="BD97" i="23"/>
  <c r="BF97" i="23"/>
  <c r="BG97" i="23"/>
  <c r="BH97" i="23"/>
  <c r="BA98" i="23"/>
  <c r="BB98" i="23"/>
  <c r="BC98" i="23"/>
  <c r="BD98" i="23"/>
  <c r="BF98" i="23"/>
  <c r="BG98" i="23"/>
  <c r="BH98" i="23"/>
  <c r="BA99" i="23"/>
  <c r="BB99" i="23"/>
  <c r="BC99" i="23"/>
  <c r="BD99" i="23"/>
  <c r="BF99" i="23"/>
  <c r="BG99" i="23"/>
  <c r="BH99" i="23"/>
  <c r="BA100" i="23"/>
  <c r="BB100" i="23"/>
  <c r="BC100" i="23"/>
  <c r="BD100" i="23"/>
  <c r="BF100" i="23"/>
  <c r="BG100" i="23"/>
  <c r="BH100" i="23"/>
  <c r="BA101" i="23"/>
  <c r="BB101" i="23"/>
  <c r="BC101" i="23"/>
  <c r="BD101" i="23"/>
  <c r="BF101" i="23"/>
  <c r="BG101" i="23"/>
  <c r="BH101" i="23"/>
  <c r="BA102" i="23"/>
  <c r="BB102" i="23"/>
  <c r="BC102" i="23"/>
  <c r="BD102" i="23"/>
  <c r="BF102" i="23"/>
  <c r="BG102" i="23"/>
  <c r="BH102" i="23"/>
  <c r="BA103" i="23"/>
  <c r="BB103" i="23"/>
  <c r="BC103" i="23"/>
  <c r="BD103" i="23"/>
  <c r="BF103" i="23"/>
  <c r="BG103" i="23"/>
  <c r="BH103" i="23"/>
  <c r="BA104" i="23"/>
  <c r="BB104" i="23"/>
  <c r="BC104" i="23"/>
  <c r="BD104" i="23"/>
  <c r="BF104" i="23"/>
  <c r="BG104" i="23"/>
  <c r="BH104" i="23"/>
  <c r="BA105" i="23"/>
  <c r="BB105" i="23"/>
  <c r="BC105" i="23"/>
  <c r="BD105" i="23"/>
  <c r="BF105" i="23"/>
  <c r="BG105" i="23"/>
  <c r="BH105" i="23"/>
  <c r="BA106" i="23"/>
  <c r="BB106" i="23"/>
  <c r="BC106" i="23"/>
  <c r="BD106" i="23"/>
  <c r="BF106" i="23"/>
  <c r="BG106" i="23"/>
  <c r="BH106" i="23"/>
  <c r="BA107" i="23"/>
  <c r="BB107" i="23"/>
  <c r="BC107" i="23"/>
  <c r="BD107" i="23"/>
  <c r="BF107" i="23"/>
  <c r="BG107" i="23"/>
  <c r="BH107" i="23"/>
  <c r="BA108" i="23"/>
  <c r="BB108" i="23"/>
  <c r="BC108" i="23"/>
  <c r="BD108" i="23"/>
  <c r="BF108" i="23"/>
  <c r="BG108" i="23"/>
  <c r="BH108" i="23"/>
  <c r="BA109" i="23"/>
  <c r="BB109" i="23"/>
  <c r="BC109" i="23"/>
  <c r="BD109" i="23"/>
  <c r="BF109" i="23"/>
  <c r="BG109" i="23"/>
  <c r="BH109" i="23"/>
  <c r="BA110" i="23"/>
  <c r="BB110" i="23"/>
  <c r="BC110" i="23"/>
  <c r="BD110" i="23"/>
  <c r="BF110" i="23"/>
  <c r="BG110" i="23"/>
  <c r="BH110" i="23"/>
  <c r="BA111" i="23"/>
  <c r="BB111" i="23"/>
  <c r="BC111" i="23"/>
  <c r="BD111" i="23"/>
  <c r="BF111" i="23"/>
  <c r="BG111" i="23"/>
  <c r="BH111" i="23"/>
  <c r="BA112" i="23"/>
  <c r="BB112" i="23"/>
  <c r="BC112" i="23"/>
  <c r="BD112" i="23"/>
  <c r="BF112" i="23"/>
  <c r="BG112" i="23"/>
  <c r="BH112" i="23"/>
  <c r="BA113" i="23"/>
  <c r="BB113" i="23"/>
  <c r="BC113" i="23"/>
  <c r="BD113" i="23"/>
  <c r="BF113" i="23"/>
  <c r="BG113" i="23"/>
  <c r="BH113" i="23"/>
  <c r="BA114" i="23"/>
  <c r="BB114" i="23"/>
  <c r="BC114" i="23"/>
  <c r="BD114" i="23"/>
  <c r="BF114" i="23"/>
  <c r="BG114" i="23"/>
  <c r="BH114" i="23"/>
  <c r="BA115" i="23"/>
  <c r="BB115" i="23"/>
  <c r="BC115" i="23"/>
  <c r="BD115" i="23"/>
  <c r="BF115" i="23"/>
  <c r="BG115" i="23"/>
  <c r="BH115" i="23"/>
  <c r="BA116" i="23"/>
  <c r="BB116" i="23"/>
  <c r="BC116" i="23"/>
  <c r="BD116" i="23"/>
  <c r="BF116" i="23"/>
  <c r="BG116" i="23"/>
  <c r="BH116" i="23"/>
  <c r="BA117" i="23"/>
  <c r="BB117" i="23"/>
  <c r="BC117" i="23"/>
  <c r="BD117" i="23"/>
  <c r="BF117" i="23"/>
  <c r="BG117" i="23"/>
  <c r="BH117" i="23"/>
  <c r="BA118" i="23"/>
  <c r="BB118" i="23"/>
  <c r="BC118" i="23"/>
  <c r="BD118" i="23"/>
  <c r="BF118" i="23"/>
  <c r="BG118" i="23"/>
  <c r="BH118" i="23"/>
  <c r="BA119" i="23"/>
  <c r="BB119" i="23"/>
  <c r="BC119" i="23"/>
  <c r="BD119" i="23"/>
  <c r="BF119" i="23"/>
  <c r="BG119" i="23"/>
  <c r="BH119" i="23"/>
  <c r="BA120" i="23"/>
  <c r="BB120" i="23"/>
  <c r="BC120" i="23"/>
  <c r="BD120" i="23"/>
  <c r="BF120" i="23"/>
  <c r="BG120" i="23"/>
  <c r="BH120" i="23"/>
  <c r="BA121" i="23"/>
  <c r="BB121" i="23"/>
  <c r="BC121" i="23"/>
  <c r="BD121" i="23"/>
  <c r="BF121" i="23"/>
  <c r="BG121" i="23"/>
  <c r="BH121" i="23"/>
  <c r="BA122" i="23"/>
  <c r="BB122" i="23"/>
  <c r="BC122" i="23"/>
  <c r="BD122" i="23"/>
  <c r="BF122" i="23"/>
  <c r="BG122" i="23"/>
  <c r="BH122" i="23"/>
  <c r="BA123" i="23"/>
  <c r="BB123" i="23"/>
  <c r="BC123" i="23"/>
  <c r="BD123" i="23"/>
  <c r="BF123" i="23"/>
  <c r="BG123" i="23"/>
  <c r="BH123" i="23"/>
  <c r="BA124" i="23"/>
  <c r="BB124" i="23"/>
  <c r="BC124" i="23"/>
  <c r="BD124" i="23"/>
  <c r="BF124" i="23"/>
  <c r="BG124" i="23"/>
  <c r="BH124" i="23"/>
  <c r="BA125" i="23"/>
  <c r="BB125" i="23"/>
  <c r="BC125" i="23"/>
  <c r="BD125" i="23"/>
  <c r="BF125" i="23"/>
  <c r="BG125" i="23"/>
  <c r="BH125" i="23"/>
  <c r="BA126" i="23"/>
  <c r="BB126" i="23"/>
  <c r="BC126" i="23"/>
  <c r="BD126" i="23"/>
  <c r="BF126" i="23"/>
  <c r="BG126" i="23"/>
  <c r="BH126" i="23"/>
  <c r="BA127" i="23"/>
  <c r="BB127" i="23"/>
  <c r="BC127" i="23"/>
  <c r="BD127" i="23"/>
  <c r="BF127" i="23"/>
  <c r="BG127" i="23"/>
  <c r="BH127" i="23"/>
  <c r="BA128" i="23"/>
  <c r="BB128" i="23"/>
  <c r="BC128" i="23"/>
  <c r="BD128" i="23"/>
  <c r="BF128" i="23"/>
  <c r="BG128" i="23"/>
  <c r="BH128" i="23"/>
  <c r="BA129" i="23"/>
  <c r="BB129" i="23"/>
  <c r="BC129" i="23"/>
  <c r="BD129" i="23"/>
  <c r="BF129" i="23"/>
  <c r="BG129" i="23"/>
  <c r="BH129" i="23"/>
  <c r="BA130" i="23"/>
  <c r="BB130" i="23"/>
  <c r="BC130" i="23"/>
  <c r="BD130" i="23"/>
  <c r="BF130" i="23"/>
  <c r="BG130" i="23"/>
  <c r="BH130" i="23"/>
  <c r="BA131" i="23"/>
  <c r="BB131" i="23"/>
  <c r="BC131" i="23"/>
  <c r="BD131" i="23"/>
  <c r="BF131" i="23"/>
  <c r="BG131" i="23"/>
  <c r="BH131" i="23"/>
  <c r="BA132" i="23"/>
  <c r="BB132" i="23"/>
  <c r="BC132" i="23"/>
  <c r="BD132" i="23"/>
  <c r="BF132" i="23"/>
  <c r="BG132" i="23"/>
  <c r="BH132" i="23"/>
  <c r="BA133" i="23"/>
  <c r="BB133" i="23"/>
  <c r="BC133" i="23"/>
  <c r="BD133" i="23"/>
  <c r="BF133" i="23"/>
  <c r="BG133" i="23"/>
  <c r="BH133" i="23"/>
  <c r="BA134" i="23"/>
  <c r="BB134" i="23"/>
  <c r="BC134" i="23"/>
  <c r="BD134" i="23"/>
  <c r="BF134" i="23"/>
  <c r="BG134" i="23"/>
  <c r="BH134" i="23"/>
  <c r="BA135" i="23"/>
  <c r="BB135" i="23"/>
  <c r="BC135" i="23"/>
  <c r="BD135" i="23"/>
  <c r="BF135" i="23"/>
  <c r="BG135" i="23"/>
  <c r="BH135" i="23"/>
  <c r="BA136" i="23"/>
  <c r="BB136" i="23"/>
  <c r="BC136" i="23"/>
  <c r="BD136" i="23"/>
  <c r="BF136" i="23"/>
  <c r="BG136" i="23"/>
  <c r="BH136" i="23"/>
  <c r="BA137" i="23"/>
  <c r="BB137" i="23"/>
  <c r="BC137" i="23"/>
  <c r="BD137" i="23"/>
  <c r="BF137" i="23"/>
  <c r="BG137" i="23"/>
  <c r="BH137" i="23"/>
  <c r="BA138" i="23"/>
  <c r="BB138" i="23"/>
  <c r="BC138" i="23"/>
  <c r="BD138" i="23"/>
  <c r="BF138" i="23"/>
  <c r="BG138" i="23"/>
  <c r="BH138" i="23"/>
  <c r="BA139" i="23"/>
  <c r="BB139" i="23"/>
  <c r="BC139" i="23"/>
  <c r="BD139" i="23"/>
  <c r="BF139" i="23"/>
  <c r="BG139" i="23"/>
  <c r="BH139" i="23"/>
  <c r="BA140" i="23"/>
  <c r="BB140" i="23"/>
  <c r="BC140" i="23"/>
  <c r="BD140" i="23"/>
  <c r="BF140" i="23"/>
  <c r="BG140" i="23"/>
  <c r="BH140" i="23"/>
  <c r="BA141" i="23"/>
  <c r="BB141" i="23"/>
  <c r="BC141" i="23"/>
  <c r="BD141" i="23"/>
  <c r="BF141" i="23"/>
  <c r="BG141" i="23"/>
  <c r="BH141" i="23"/>
  <c r="BA142" i="23"/>
  <c r="BB142" i="23"/>
  <c r="BC142" i="23"/>
  <c r="BD142" i="23"/>
  <c r="BF142" i="23"/>
  <c r="BG142" i="23"/>
  <c r="BH142" i="23"/>
  <c r="BA143" i="23"/>
  <c r="BB143" i="23"/>
  <c r="BC143" i="23"/>
  <c r="BD143" i="23"/>
  <c r="BF143" i="23"/>
  <c r="BG143" i="23"/>
  <c r="BH143" i="23"/>
  <c r="BA144" i="23"/>
  <c r="BB144" i="23"/>
  <c r="BC144" i="23"/>
  <c r="BD144" i="23"/>
  <c r="BF144" i="23"/>
  <c r="BG144" i="23"/>
  <c r="BH144" i="23"/>
  <c r="BA145" i="23"/>
  <c r="BB145" i="23"/>
  <c r="BC145" i="23"/>
  <c r="BD145" i="23"/>
  <c r="BF145" i="23"/>
  <c r="BG145" i="23"/>
  <c r="BH145" i="23"/>
  <c r="BA146" i="23"/>
  <c r="BB146" i="23"/>
  <c r="BC146" i="23"/>
  <c r="BD146" i="23"/>
  <c r="BF146" i="23"/>
  <c r="BG146" i="23"/>
  <c r="BH146" i="23"/>
  <c r="BA147" i="23"/>
  <c r="BB147" i="23"/>
  <c r="BC147" i="23"/>
  <c r="BD147" i="23"/>
  <c r="BF147" i="23"/>
  <c r="BG147" i="23"/>
  <c r="BH147" i="23"/>
  <c r="BA148" i="23"/>
  <c r="BB148" i="23"/>
  <c r="BC148" i="23"/>
  <c r="BD148" i="23"/>
  <c r="BF148" i="23"/>
  <c r="BG148" i="23"/>
  <c r="BH148" i="23"/>
  <c r="BA149" i="23"/>
  <c r="BB149" i="23"/>
  <c r="BC149" i="23"/>
  <c r="BD149" i="23"/>
  <c r="BF149" i="23"/>
  <c r="BG149" i="23"/>
  <c r="BH149" i="23"/>
  <c r="BA150" i="23"/>
  <c r="BB150" i="23"/>
  <c r="BC150" i="23"/>
  <c r="BD150" i="23"/>
  <c r="BF150" i="23"/>
  <c r="BG150" i="23"/>
  <c r="BH150" i="23"/>
  <c r="BA151" i="23"/>
  <c r="BB151" i="23"/>
  <c r="BC151" i="23"/>
  <c r="BD151" i="23"/>
  <c r="BF151" i="23"/>
  <c r="BG151" i="23"/>
  <c r="BH151" i="23"/>
  <c r="BA152" i="23"/>
  <c r="BB152" i="23"/>
  <c r="BC152" i="23"/>
  <c r="BD152" i="23"/>
  <c r="BF152" i="23"/>
  <c r="BG152" i="23"/>
  <c r="BH152" i="23"/>
  <c r="BA153" i="23"/>
  <c r="BB153" i="23"/>
  <c r="BC153" i="23"/>
  <c r="BD153" i="23"/>
  <c r="BF153" i="23"/>
  <c r="BG153" i="23"/>
  <c r="BH153" i="23"/>
  <c r="BA154" i="23"/>
  <c r="BB154" i="23"/>
  <c r="BC154" i="23"/>
  <c r="BD154" i="23"/>
  <c r="BF154" i="23"/>
  <c r="BG154" i="23"/>
  <c r="BH154" i="23"/>
  <c r="BA155" i="23"/>
  <c r="BB155" i="23"/>
  <c r="BC155" i="23"/>
  <c r="BD155" i="23"/>
  <c r="BF155" i="23"/>
  <c r="BG155" i="23"/>
  <c r="BH155" i="23"/>
  <c r="BA156" i="23"/>
  <c r="BB156" i="23"/>
  <c r="BC156" i="23"/>
  <c r="BD156" i="23"/>
  <c r="BF156" i="23"/>
  <c r="BG156" i="23"/>
  <c r="BH156" i="23"/>
  <c r="BA157" i="23"/>
  <c r="BB157" i="23"/>
  <c r="BC157" i="23"/>
  <c r="BD157" i="23"/>
  <c r="BF157" i="23"/>
  <c r="BG157" i="23"/>
  <c r="BH157" i="23"/>
  <c r="BA158" i="23"/>
  <c r="BB158" i="23"/>
  <c r="BC158" i="23"/>
  <c r="BD158" i="23"/>
  <c r="BF158" i="23"/>
  <c r="BG158" i="23"/>
  <c r="BH158" i="23"/>
  <c r="BA159" i="23"/>
  <c r="BB159" i="23"/>
  <c r="BC159" i="23"/>
  <c r="BD159" i="23"/>
  <c r="BF159" i="23"/>
  <c r="BG159" i="23"/>
  <c r="BH159" i="23"/>
  <c r="BA160" i="23"/>
  <c r="BB160" i="23"/>
  <c r="BC160" i="23"/>
  <c r="BD160" i="23"/>
  <c r="BF160" i="23"/>
  <c r="BG160" i="23"/>
  <c r="BH160" i="23"/>
  <c r="BA161" i="23"/>
  <c r="BB161" i="23"/>
  <c r="BC161" i="23"/>
  <c r="BD161" i="23"/>
  <c r="BF161" i="23"/>
  <c r="BG161" i="23"/>
  <c r="BH161" i="23"/>
  <c r="BA162" i="23"/>
  <c r="BB162" i="23"/>
  <c r="BC162" i="23"/>
  <c r="BD162" i="23"/>
  <c r="BF162" i="23"/>
  <c r="BG162" i="23"/>
  <c r="BH162" i="23"/>
  <c r="BA163" i="23"/>
  <c r="BB163" i="23"/>
  <c r="BC163" i="23"/>
  <c r="BD163" i="23"/>
  <c r="BF163" i="23"/>
  <c r="BG163" i="23"/>
  <c r="BH163" i="23"/>
  <c r="BA164" i="23"/>
  <c r="BB164" i="23"/>
  <c r="BC164" i="23"/>
  <c r="BD164" i="23"/>
  <c r="BF164" i="23"/>
  <c r="BG164" i="23"/>
  <c r="BH164" i="23"/>
  <c r="BA165" i="23"/>
  <c r="BB165" i="23"/>
  <c r="BC165" i="23"/>
  <c r="BD165" i="23"/>
  <c r="BF165" i="23"/>
  <c r="BG165" i="23"/>
  <c r="BH165" i="23"/>
  <c r="BA166" i="23"/>
  <c r="BB166" i="23"/>
  <c r="BC166" i="23"/>
  <c r="BD166" i="23"/>
  <c r="BF166" i="23"/>
  <c r="BG166" i="23"/>
  <c r="BH166" i="23"/>
  <c r="BA167" i="23"/>
  <c r="BB167" i="23"/>
  <c r="BC167" i="23"/>
  <c r="BD167" i="23"/>
  <c r="BF167" i="23"/>
  <c r="BG167" i="23"/>
  <c r="BH167" i="23"/>
  <c r="BA168" i="23"/>
  <c r="BB168" i="23"/>
  <c r="BC168" i="23"/>
  <c r="BD168" i="23"/>
  <c r="BF168" i="23"/>
  <c r="BG168" i="23"/>
  <c r="BH168" i="23"/>
  <c r="BA169" i="23"/>
  <c r="BB169" i="23"/>
  <c r="BC169" i="23"/>
  <c r="BD169" i="23"/>
  <c r="BF169" i="23"/>
  <c r="BG169" i="23"/>
  <c r="BH169" i="23"/>
  <c r="BA170" i="23"/>
  <c r="BB170" i="23"/>
  <c r="BC170" i="23"/>
  <c r="BD170" i="23"/>
  <c r="BF170" i="23"/>
  <c r="BG170" i="23"/>
  <c r="BH170" i="23"/>
  <c r="BA171" i="23"/>
  <c r="BB171" i="23"/>
  <c r="BC171" i="23"/>
  <c r="BD171" i="23"/>
  <c r="BF171" i="23"/>
  <c r="BG171" i="23"/>
  <c r="BH171" i="23"/>
  <c r="BA172" i="23"/>
  <c r="BB172" i="23"/>
  <c r="BC172" i="23"/>
  <c r="BD172" i="23"/>
  <c r="BF172" i="23"/>
  <c r="BG172" i="23"/>
  <c r="BH172" i="23"/>
  <c r="BA173" i="23"/>
  <c r="BB173" i="23"/>
  <c r="BC173" i="23"/>
  <c r="BD173" i="23"/>
  <c r="BF173" i="23"/>
  <c r="BG173" i="23"/>
  <c r="BH173" i="23"/>
  <c r="BA174" i="23"/>
  <c r="BB174" i="23"/>
  <c r="BC174" i="23"/>
  <c r="BD174" i="23"/>
  <c r="BF174" i="23"/>
  <c r="BG174" i="23"/>
  <c r="BH174" i="23"/>
  <c r="BA175" i="23"/>
  <c r="BB175" i="23"/>
  <c r="BC175" i="23"/>
  <c r="BD175" i="23"/>
  <c r="BF175" i="23"/>
  <c r="BG175" i="23"/>
  <c r="BH175" i="23"/>
  <c r="BA176" i="23"/>
  <c r="BB176" i="23"/>
  <c r="BC176" i="23"/>
  <c r="BD176" i="23"/>
  <c r="BF176" i="23"/>
  <c r="BG176" i="23"/>
  <c r="BH176" i="23"/>
  <c r="BA177" i="23"/>
  <c r="BB177" i="23"/>
  <c r="BC177" i="23"/>
  <c r="BD177" i="23"/>
  <c r="BF177" i="23"/>
  <c r="BG177" i="23"/>
  <c r="BH177" i="23"/>
  <c r="BA178" i="23"/>
  <c r="BB178" i="23"/>
  <c r="BC178" i="23"/>
  <c r="BD178" i="23"/>
  <c r="BF178" i="23"/>
  <c r="BG178" i="23"/>
  <c r="BH178" i="23"/>
  <c r="BA179" i="23"/>
  <c r="BB179" i="23"/>
  <c r="BC179" i="23"/>
  <c r="BD179" i="23"/>
  <c r="BF179" i="23"/>
  <c r="BG179" i="23"/>
  <c r="BH179" i="23"/>
  <c r="BA180" i="23"/>
  <c r="BB180" i="23"/>
  <c r="BC180" i="23"/>
  <c r="BD180" i="23"/>
  <c r="BF180" i="23"/>
  <c r="BG180" i="23"/>
  <c r="BH180" i="23"/>
  <c r="BA181" i="23"/>
  <c r="BB181" i="23"/>
  <c r="BC181" i="23"/>
  <c r="BD181" i="23"/>
  <c r="BF181" i="23"/>
  <c r="BG181" i="23"/>
  <c r="BH181" i="23"/>
  <c r="BA182" i="23"/>
  <c r="BB182" i="23"/>
  <c r="BC182" i="23"/>
  <c r="BD182" i="23"/>
  <c r="BF182" i="23"/>
  <c r="BG182" i="23"/>
  <c r="BH182" i="23"/>
  <c r="BA183" i="23"/>
  <c r="BB183" i="23"/>
  <c r="BC183" i="23"/>
  <c r="BD183" i="23"/>
  <c r="BF183" i="23"/>
  <c r="BG183" i="23"/>
  <c r="BH183" i="23"/>
  <c r="BA184" i="23"/>
  <c r="BB184" i="23"/>
  <c r="BC184" i="23"/>
  <c r="BD184" i="23"/>
  <c r="BF184" i="23"/>
  <c r="BG184" i="23"/>
  <c r="BH184" i="23"/>
  <c r="BA185" i="23"/>
  <c r="BB185" i="23"/>
  <c r="BC185" i="23"/>
  <c r="BD185" i="23"/>
  <c r="BF185" i="23"/>
  <c r="BG185" i="23"/>
  <c r="BH185" i="23"/>
  <c r="BA186" i="23"/>
  <c r="BB186" i="23"/>
  <c r="BC186" i="23"/>
  <c r="BD186" i="23"/>
  <c r="BF186" i="23"/>
  <c r="BG186" i="23"/>
  <c r="BH186" i="23"/>
  <c r="BA187" i="23"/>
  <c r="BB187" i="23"/>
  <c r="BC187" i="23"/>
  <c r="BD187" i="23"/>
  <c r="BF187" i="23"/>
  <c r="BG187" i="23"/>
  <c r="BH187" i="23"/>
  <c r="BA188" i="23"/>
  <c r="BB188" i="23"/>
  <c r="BC188" i="23"/>
  <c r="BD188" i="23"/>
  <c r="BF188" i="23"/>
  <c r="BG188" i="23"/>
  <c r="BH188" i="23"/>
  <c r="BA189" i="23"/>
  <c r="BB189" i="23"/>
  <c r="BC189" i="23"/>
  <c r="BD189" i="23"/>
  <c r="BF189" i="23"/>
  <c r="BG189" i="23"/>
  <c r="BH189" i="23"/>
  <c r="BA190" i="23"/>
  <c r="BB190" i="23"/>
  <c r="BC190" i="23"/>
  <c r="BD190" i="23"/>
  <c r="BF190" i="23"/>
  <c r="BG190" i="23"/>
  <c r="BH190" i="23"/>
  <c r="BA191" i="23"/>
  <c r="BB191" i="23"/>
  <c r="BC191" i="23"/>
  <c r="BD191" i="23"/>
  <c r="BF191" i="23"/>
  <c r="BG191" i="23"/>
  <c r="BH191" i="23"/>
  <c r="BA192" i="23"/>
  <c r="BB192" i="23"/>
  <c r="BC192" i="23"/>
  <c r="BD192" i="23"/>
  <c r="BF192" i="23"/>
  <c r="BG192" i="23"/>
  <c r="BH192" i="23"/>
  <c r="BA193" i="23"/>
  <c r="BB193" i="23"/>
  <c r="BC193" i="23"/>
  <c r="BD193" i="23"/>
  <c r="BF193" i="23"/>
  <c r="BG193" i="23"/>
  <c r="BH193" i="23"/>
  <c r="BA194" i="23"/>
  <c r="BB194" i="23"/>
  <c r="BC194" i="23"/>
  <c r="BD194" i="23"/>
  <c r="BF194" i="23"/>
  <c r="BG194" i="23"/>
  <c r="BH194" i="23"/>
  <c r="BA195" i="23"/>
  <c r="BB195" i="23"/>
  <c r="BC195" i="23"/>
  <c r="BD195" i="23"/>
  <c r="BF195" i="23"/>
  <c r="BG195" i="23"/>
  <c r="BH195" i="23"/>
  <c r="BA196" i="23"/>
  <c r="BB196" i="23"/>
  <c r="BC196" i="23"/>
  <c r="BD196" i="23"/>
  <c r="BF196" i="23"/>
  <c r="BG196" i="23"/>
  <c r="BH196" i="23"/>
  <c r="BA197" i="23"/>
  <c r="BB197" i="23"/>
  <c r="BC197" i="23"/>
  <c r="BD197" i="23"/>
  <c r="BF197" i="23"/>
  <c r="BG197" i="23"/>
  <c r="BH197" i="23"/>
  <c r="BA198" i="23"/>
  <c r="BB198" i="23"/>
  <c r="BC198" i="23"/>
  <c r="BD198" i="23"/>
  <c r="BF198" i="23"/>
  <c r="BG198" i="23"/>
  <c r="BH198" i="23"/>
  <c r="BA199" i="23"/>
  <c r="BB199" i="23"/>
  <c r="BC199" i="23"/>
  <c r="BD199" i="23"/>
  <c r="BF199" i="23"/>
  <c r="BG199" i="23"/>
  <c r="BH199" i="23"/>
  <c r="BA200" i="23"/>
  <c r="BB200" i="23"/>
  <c r="BC200" i="23"/>
  <c r="BD200" i="23"/>
  <c r="BF200" i="23"/>
  <c r="BG200" i="23"/>
  <c r="BH200" i="23"/>
  <c r="BA201" i="23"/>
  <c r="BB201" i="23"/>
  <c r="BC201" i="23"/>
  <c r="BD201" i="23"/>
  <c r="BF201" i="23"/>
  <c r="BG201" i="23"/>
  <c r="BH201" i="23"/>
  <c r="BA202" i="23"/>
  <c r="BB202" i="23"/>
  <c r="BC202" i="23"/>
  <c r="BD202" i="23"/>
  <c r="BF202" i="23"/>
  <c r="BG202" i="23"/>
  <c r="BH202" i="23"/>
  <c r="BA203" i="23"/>
  <c r="BB203" i="23"/>
  <c r="BC203" i="23"/>
  <c r="BD203" i="23"/>
  <c r="BF203" i="23"/>
  <c r="BG203" i="23"/>
  <c r="BH203" i="23"/>
  <c r="BA204" i="23"/>
  <c r="BB204" i="23"/>
  <c r="BC204" i="23"/>
  <c r="BD204" i="23"/>
  <c r="BF204" i="23"/>
  <c r="BG204" i="23"/>
  <c r="BH204" i="23"/>
  <c r="BA205" i="23"/>
  <c r="BB205" i="23"/>
  <c r="BC205" i="23"/>
  <c r="BD205" i="23"/>
  <c r="BF205" i="23"/>
  <c r="BG205" i="23"/>
  <c r="BH205" i="23"/>
  <c r="BA206" i="23"/>
  <c r="BB206" i="23"/>
  <c r="BC206" i="23"/>
  <c r="BD206" i="23"/>
  <c r="BF206" i="23"/>
  <c r="BG206" i="23"/>
  <c r="BH206" i="23"/>
  <c r="BA207" i="23"/>
  <c r="BB207" i="23"/>
  <c r="BC207" i="23"/>
  <c r="BD207" i="23"/>
  <c r="BF207" i="23"/>
  <c r="BG207" i="23"/>
  <c r="BH207" i="23"/>
  <c r="BA208" i="23"/>
  <c r="BB208" i="23"/>
  <c r="BC208" i="23"/>
  <c r="BD208" i="23"/>
  <c r="BF208" i="23"/>
  <c r="BG208" i="23"/>
  <c r="BH208" i="23"/>
  <c r="BA209" i="23"/>
  <c r="BB209" i="23"/>
  <c r="BC209" i="23"/>
  <c r="BD209" i="23"/>
  <c r="BF209" i="23"/>
  <c r="BG209" i="23"/>
  <c r="BH209" i="23"/>
  <c r="BA210" i="23"/>
  <c r="BB210" i="23"/>
  <c r="BC210" i="23"/>
  <c r="BD210" i="23"/>
  <c r="BF210" i="23"/>
  <c r="BG210" i="23"/>
  <c r="BH210" i="23"/>
  <c r="BA211" i="23"/>
  <c r="BB211" i="23"/>
  <c r="BC211" i="23"/>
  <c r="BD211" i="23"/>
  <c r="BF211" i="23"/>
  <c r="BG211" i="23"/>
  <c r="BH211" i="23"/>
  <c r="BA212" i="23"/>
  <c r="BB212" i="23"/>
  <c r="BC212" i="23"/>
  <c r="BD212" i="23"/>
  <c r="BF212" i="23"/>
  <c r="BG212" i="23"/>
  <c r="BH212" i="23"/>
  <c r="BA213" i="23"/>
  <c r="BB213" i="23"/>
  <c r="BC213" i="23"/>
  <c r="BD213" i="23"/>
  <c r="BF213" i="23"/>
  <c r="BG213" i="23"/>
  <c r="BH213" i="23"/>
  <c r="BA214" i="23"/>
  <c r="BB214" i="23"/>
  <c r="BC214" i="23"/>
  <c r="BD214" i="23"/>
  <c r="BF214" i="23"/>
  <c r="BG214" i="23"/>
  <c r="BH214" i="23"/>
  <c r="BA215" i="23"/>
  <c r="BB215" i="23"/>
  <c r="BC215" i="23"/>
  <c r="BD215" i="23"/>
  <c r="BF215" i="23"/>
  <c r="BG215" i="23"/>
  <c r="BH215" i="23"/>
  <c r="BA216" i="23"/>
  <c r="BB216" i="23"/>
  <c r="BC216" i="23"/>
  <c r="BD216" i="23"/>
  <c r="BF216" i="23"/>
  <c r="BG216" i="23"/>
  <c r="BH216" i="23"/>
  <c r="BA217" i="23"/>
  <c r="BB217" i="23"/>
  <c r="BC217" i="23"/>
  <c r="BD217" i="23"/>
  <c r="BF217" i="23"/>
  <c r="BG217" i="23"/>
  <c r="BH217" i="23"/>
  <c r="BA218" i="23"/>
  <c r="BB218" i="23"/>
  <c r="BC218" i="23"/>
  <c r="BD218" i="23"/>
  <c r="BF218" i="23"/>
  <c r="BG218" i="23"/>
  <c r="BH218" i="23"/>
  <c r="BA219" i="23"/>
  <c r="BB219" i="23"/>
  <c r="BC219" i="23"/>
  <c r="BD219" i="23"/>
  <c r="BF219" i="23"/>
  <c r="BG219" i="23"/>
  <c r="BH219" i="23"/>
  <c r="BA220" i="23"/>
  <c r="BB220" i="23"/>
  <c r="BC220" i="23"/>
  <c r="BD220" i="23"/>
  <c r="BF220" i="23"/>
  <c r="BG220" i="23"/>
  <c r="BH220" i="23"/>
  <c r="BA221" i="23"/>
  <c r="BB221" i="23"/>
  <c r="BC221" i="23"/>
  <c r="BD221" i="23"/>
  <c r="BF221" i="23"/>
  <c r="BG221" i="23"/>
  <c r="BH221" i="23"/>
  <c r="BA222" i="23"/>
  <c r="BB222" i="23"/>
  <c r="BC222" i="23"/>
  <c r="BD222" i="23"/>
  <c r="BF222" i="23"/>
  <c r="BG222" i="23"/>
  <c r="BH222" i="23"/>
  <c r="BA223" i="23"/>
  <c r="BB223" i="23"/>
  <c r="BC223" i="23"/>
  <c r="BD223" i="23"/>
  <c r="BF223" i="23"/>
  <c r="BG223" i="23"/>
  <c r="BH223" i="23"/>
  <c r="BA224" i="23"/>
  <c r="BB224" i="23"/>
  <c r="BC224" i="23"/>
  <c r="BD224" i="23"/>
  <c r="BF224" i="23"/>
  <c r="BG224" i="23"/>
  <c r="BH224" i="23"/>
  <c r="BA225" i="23"/>
  <c r="BB225" i="23"/>
  <c r="BC225" i="23"/>
  <c r="BD225" i="23"/>
  <c r="BF225" i="23"/>
  <c r="BG225" i="23"/>
  <c r="BH225" i="23"/>
  <c r="BA226" i="23"/>
  <c r="BB226" i="23"/>
  <c r="BC226" i="23"/>
  <c r="BD226" i="23"/>
  <c r="BF226" i="23"/>
  <c r="BG226" i="23"/>
  <c r="BH226" i="23"/>
  <c r="BA227" i="23"/>
  <c r="BB227" i="23"/>
  <c r="BC227" i="23"/>
  <c r="BD227" i="23"/>
  <c r="BF227" i="23"/>
  <c r="BG227" i="23"/>
  <c r="BH227" i="23"/>
  <c r="BA228" i="23"/>
  <c r="BB228" i="23"/>
  <c r="BC228" i="23"/>
  <c r="BD228" i="23"/>
  <c r="BF228" i="23"/>
  <c r="BG228" i="23"/>
  <c r="BH228" i="23"/>
  <c r="BA230" i="23"/>
  <c r="BB230" i="23"/>
  <c r="BC230" i="23"/>
  <c r="BD230" i="23"/>
  <c r="BF230" i="23"/>
  <c r="BG230" i="23"/>
  <c r="BH230" i="23"/>
  <c r="BA231" i="23"/>
  <c r="BB231" i="23"/>
  <c r="BC231" i="23"/>
  <c r="BD231" i="23"/>
  <c r="BF231" i="23"/>
  <c r="BG231" i="23"/>
  <c r="BH231" i="23"/>
  <c r="BA232" i="23"/>
  <c r="BB232" i="23"/>
  <c r="BC232" i="23"/>
  <c r="BD232" i="23"/>
  <c r="BF232" i="23"/>
  <c r="BG232" i="23"/>
  <c r="BH232" i="23"/>
  <c r="BA233" i="23"/>
  <c r="BB233" i="23"/>
  <c r="BC233" i="23"/>
  <c r="BD233" i="23"/>
  <c r="BF233" i="23"/>
  <c r="BG233" i="23"/>
  <c r="BH233" i="23"/>
  <c r="BA234" i="23"/>
  <c r="BB234" i="23"/>
  <c r="BC234" i="23"/>
  <c r="BD234" i="23"/>
  <c r="BF234" i="23"/>
  <c r="BG234" i="23"/>
  <c r="BH234" i="23"/>
  <c r="BA235" i="23"/>
  <c r="BB235" i="23"/>
  <c r="BC235" i="23"/>
  <c r="BD235" i="23"/>
  <c r="BF235" i="23"/>
  <c r="BG235" i="23"/>
  <c r="BH235" i="23"/>
  <c r="BA236" i="23"/>
  <c r="BB236" i="23"/>
  <c r="BC236" i="23"/>
  <c r="BD236" i="23"/>
  <c r="BF236" i="23"/>
  <c r="BG236" i="23"/>
  <c r="BH236" i="23"/>
  <c r="BA237" i="23"/>
  <c r="BB237" i="23"/>
  <c r="BC237" i="23"/>
  <c r="BD237" i="23"/>
  <c r="BF237" i="23"/>
  <c r="BG237" i="23"/>
  <c r="BH237" i="23"/>
  <c r="BA238" i="23"/>
  <c r="BB238" i="23"/>
  <c r="BC238" i="23"/>
  <c r="BD238" i="23"/>
  <c r="BF238" i="23"/>
  <c r="BG238" i="23"/>
  <c r="BH238" i="23"/>
  <c r="BA239" i="23"/>
  <c r="BB239" i="23"/>
  <c r="BC239" i="23"/>
  <c r="BD239" i="23"/>
  <c r="BF239" i="23"/>
  <c r="BG239" i="23"/>
  <c r="BH239" i="23"/>
  <c r="BA240" i="23"/>
  <c r="BB240" i="23"/>
  <c r="BC240" i="23"/>
  <c r="BD240" i="23"/>
  <c r="BF240" i="23"/>
  <c r="BG240" i="23"/>
  <c r="BH240" i="23"/>
  <c r="BA241" i="23"/>
  <c r="BB241" i="23"/>
  <c r="BC241" i="23"/>
  <c r="BD241" i="23"/>
  <c r="BF241" i="23"/>
  <c r="BG241" i="23"/>
  <c r="BH241" i="23"/>
  <c r="BA242" i="23"/>
  <c r="BB242" i="23"/>
  <c r="BC242" i="23"/>
  <c r="BD242" i="23"/>
  <c r="BF242" i="23"/>
  <c r="BG242" i="23"/>
  <c r="BH242" i="23"/>
  <c r="BA243" i="23"/>
  <c r="BB243" i="23"/>
  <c r="BC243" i="23"/>
  <c r="BD243" i="23"/>
  <c r="BF243" i="23"/>
  <c r="BG243" i="23"/>
  <c r="BH243" i="23"/>
  <c r="BA244" i="23"/>
  <c r="BB244" i="23"/>
  <c r="BC244" i="23"/>
  <c r="BD244" i="23"/>
  <c r="BF244" i="23"/>
  <c r="BG244" i="23"/>
  <c r="BH244" i="23"/>
  <c r="BA245" i="23"/>
  <c r="BB245" i="23"/>
  <c r="BC245" i="23"/>
  <c r="BD245" i="23"/>
  <c r="BF245" i="23"/>
  <c r="BG245" i="23"/>
  <c r="BH245" i="23"/>
  <c r="BA246" i="23"/>
  <c r="BB246" i="23"/>
  <c r="BC246" i="23"/>
  <c r="BD246" i="23"/>
  <c r="BF246" i="23"/>
  <c r="BG246" i="23"/>
  <c r="BH246" i="23"/>
  <c r="BA247" i="23"/>
  <c r="BB247" i="23"/>
  <c r="BC247" i="23"/>
  <c r="BD247" i="23"/>
  <c r="BF247" i="23"/>
  <c r="BG247" i="23"/>
  <c r="BH247" i="23"/>
  <c r="BA248" i="23"/>
  <c r="BB248" i="23"/>
  <c r="BC248" i="23"/>
  <c r="BD248" i="23"/>
  <c r="BF248" i="23"/>
  <c r="BG248" i="23"/>
  <c r="BH248" i="23"/>
  <c r="BA249" i="23"/>
  <c r="BB249" i="23"/>
  <c r="BC249" i="23"/>
  <c r="BD249" i="23"/>
  <c r="BF249" i="23"/>
  <c r="BG249" i="23"/>
  <c r="BH249" i="23"/>
  <c r="BA250" i="23"/>
  <c r="BB250" i="23"/>
  <c r="BC250" i="23"/>
  <c r="BD250" i="23"/>
  <c r="BF250" i="23"/>
  <c r="BG250" i="23"/>
  <c r="BH250" i="23"/>
  <c r="BA251" i="23"/>
  <c r="BB251" i="23"/>
  <c r="BC251" i="23"/>
  <c r="BD251" i="23"/>
  <c r="BF251" i="23"/>
  <c r="BG251" i="23"/>
  <c r="BH251" i="23"/>
  <c r="BA252" i="23"/>
  <c r="BB252" i="23"/>
  <c r="BC252" i="23"/>
  <c r="BD252" i="23"/>
  <c r="BF252" i="23"/>
  <c r="BG252" i="23"/>
  <c r="BH252" i="23"/>
  <c r="BA253" i="23"/>
  <c r="BB253" i="23"/>
  <c r="BC253" i="23"/>
  <c r="BD253" i="23"/>
  <c r="BF253" i="23"/>
  <c r="BG253" i="23"/>
  <c r="BH253" i="23"/>
  <c r="BG2" i="23"/>
  <c r="BF2" i="23"/>
  <c r="BD2" i="23"/>
  <c r="BC2" i="23"/>
  <c r="BB2" i="23"/>
  <c r="BA2" i="23"/>
  <c r="AK183" i="23"/>
  <c r="AL183" i="23"/>
  <c r="AM183" i="23"/>
  <c r="AN183" i="23"/>
  <c r="AP183" i="23"/>
  <c r="AQ183" i="23"/>
  <c r="AR183" i="23"/>
  <c r="AK184" i="23"/>
  <c r="AL184" i="23"/>
  <c r="AM184" i="23"/>
  <c r="AN184" i="23"/>
  <c r="AP184" i="23"/>
  <c r="AQ184" i="23"/>
  <c r="AR184" i="23"/>
  <c r="AK185" i="23"/>
  <c r="AL185" i="23"/>
  <c r="AM185" i="23"/>
  <c r="AN185" i="23"/>
  <c r="AP185" i="23"/>
  <c r="AQ185" i="23"/>
  <c r="AR185" i="23"/>
  <c r="AK186" i="23"/>
  <c r="AL186" i="23"/>
  <c r="AM186" i="23"/>
  <c r="AN186" i="23"/>
  <c r="AP186" i="23"/>
  <c r="AQ186" i="23"/>
  <c r="AR186" i="23"/>
  <c r="AK187" i="23"/>
  <c r="AL187" i="23"/>
  <c r="AM187" i="23"/>
  <c r="AN187" i="23"/>
  <c r="AP187" i="23"/>
  <c r="AQ187" i="23"/>
  <c r="AR187" i="23"/>
  <c r="AK188" i="23"/>
  <c r="AL188" i="23"/>
  <c r="AM188" i="23"/>
  <c r="AN188" i="23"/>
  <c r="AP188" i="23"/>
  <c r="AQ188" i="23"/>
  <c r="AR188" i="23"/>
  <c r="AK189" i="23"/>
  <c r="AL189" i="23"/>
  <c r="AM189" i="23"/>
  <c r="AN189" i="23"/>
  <c r="AP189" i="23"/>
  <c r="AQ189" i="23"/>
  <c r="AR189" i="23"/>
  <c r="AK190" i="23"/>
  <c r="AL190" i="23"/>
  <c r="AM190" i="23"/>
  <c r="AN190" i="23"/>
  <c r="AP190" i="23"/>
  <c r="AQ190" i="23"/>
  <c r="AR190" i="23"/>
  <c r="AK191" i="23"/>
  <c r="AL191" i="23"/>
  <c r="AM191" i="23"/>
  <c r="AN191" i="23"/>
  <c r="AP191" i="23"/>
  <c r="AQ191" i="23"/>
  <c r="AR191" i="23"/>
  <c r="AK192" i="23"/>
  <c r="AL192" i="23"/>
  <c r="AM192" i="23"/>
  <c r="AN192" i="23"/>
  <c r="AP192" i="23"/>
  <c r="AQ192" i="23"/>
  <c r="AR192" i="23"/>
  <c r="AK193" i="23"/>
  <c r="AL193" i="23"/>
  <c r="AM193" i="23"/>
  <c r="AN193" i="23"/>
  <c r="AP193" i="23"/>
  <c r="AQ193" i="23"/>
  <c r="AR193" i="23"/>
  <c r="AK194" i="23"/>
  <c r="AL194" i="23"/>
  <c r="AM194" i="23"/>
  <c r="AN194" i="23"/>
  <c r="AP194" i="23"/>
  <c r="AQ194" i="23"/>
  <c r="AR194" i="23"/>
  <c r="AK195" i="23"/>
  <c r="AL195" i="23"/>
  <c r="AM195" i="23"/>
  <c r="AN195" i="23"/>
  <c r="AP195" i="23"/>
  <c r="AR195" i="23"/>
  <c r="AK196" i="23"/>
  <c r="AL196" i="23"/>
  <c r="AM196" i="23"/>
  <c r="AN196" i="23"/>
  <c r="AP196" i="23"/>
  <c r="AQ196" i="23"/>
  <c r="AR196" i="23"/>
  <c r="AK197" i="23"/>
  <c r="AL197" i="23"/>
  <c r="AM197" i="23"/>
  <c r="AN197" i="23"/>
  <c r="AP197" i="23"/>
  <c r="AQ197" i="23"/>
  <c r="AR197" i="23"/>
  <c r="AK198" i="23"/>
  <c r="AL198" i="23"/>
  <c r="AM198" i="23"/>
  <c r="AN198" i="23"/>
  <c r="AP198" i="23"/>
  <c r="AQ198" i="23"/>
  <c r="AR198" i="23"/>
  <c r="AK199" i="23"/>
  <c r="AL199" i="23"/>
  <c r="AM199" i="23"/>
  <c r="AN199" i="23"/>
  <c r="AP199" i="23"/>
  <c r="AQ199" i="23"/>
  <c r="AR199" i="23"/>
  <c r="AK200" i="23"/>
  <c r="AL200" i="23"/>
  <c r="AM200" i="23"/>
  <c r="AN200" i="23"/>
  <c r="AP200" i="23"/>
  <c r="AQ200" i="23"/>
  <c r="AR200" i="23"/>
  <c r="AK201" i="23"/>
  <c r="AL201" i="23"/>
  <c r="AM201" i="23"/>
  <c r="AN201" i="23"/>
  <c r="AP201" i="23"/>
  <c r="AQ201" i="23"/>
  <c r="AR201" i="23"/>
  <c r="AK202" i="23"/>
  <c r="AL202" i="23"/>
  <c r="AM202" i="23"/>
  <c r="AN202" i="23"/>
  <c r="AP202" i="23"/>
  <c r="AR202" i="23"/>
  <c r="AK203" i="23"/>
  <c r="AL203" i="23"/>
  <c r="AM203" i="23"/>
  <c r="AN203" i="23"/>
  <c r="AP203" i="23"/>
  <c r="AR203" i="23"/>
  <c r="AK204" i="23"/>
  <c r="AL204" i="23"/>
  <c r="AM204" i="23"/>
  <c r="AN204" i="23"/>
  <c r="AP204" i="23"/>
  <c r="AQ204" i="23"/>
  <c r="AR204" i="23"/>
  <c r="AK205" i="23"/>
  <c r="AL205" i="23"/>
  <c r="AM205" i="23"/>
  <c r="AN205" i="23"/>
  <c r="AP205" i="23"/>
  <c r="AQ205" i="23"/>
  <c r="AR205" i="23"/>
  <c r="AK206" i="23"/>
  <c r="AL206" i="23"/>
  <c r="AM206" i="23"/>
  <c r="AN206" i="23"/>
  <c r="AP206" i="23"/>
  <c r="AQ206" i="23"/>
  <c r="AR206" i="23"/>
  <c r="AK207" i="23"/>
  <c r="AL207" i="23"/>
  <c r="AM207" i="23"/>
  <c r="AN207" i="23"/>
  <c r="AP207" i="23"/>
  <c r="AQ207" i="23"/>
  <c r="AR207" i="23"/>
  <c r="AK208" i="23"/>
  <c r="AL208" i="23"/>
  <c r="AM208" i="23"/>
  <c r="AN208" i="23"/>
  <c r="AP208" i="23"/>
  <c r="AQ208" i="23"/>
  <c r="AR208" i="23"/>
  <c r="AK209" i="23"/>
  <c r="AL209" i="23"/>
  <c r="AM209" i="23"/>
  <c r="AN209" i="23"/>
  <c r="AP209" i="23"/>
  <c r="AQ209" i="23"/>
  <c r="AR209" i="23"/>
  <c r="AK210" i="23"/>
  <c r="AL210" i="23"/>
  <c r="AM210" i="23"/>
  <c r="AN210" i="23"/>
  <c r="AP210" i="23"/>
  <c r="AR210" i="23"/>
  <c r="AK211" i="23"/>
  <c r="AL211" i="23"/>
  <c r="AM211" i="23"/>
  <c r="AN211" i="23"/>
  <c r="AP211" i="23"/>
  <c r="AR211" i="23"/>
  <c r="AK212" i="23"/>
  <c r="AL212" i="23"/>
  <c r="AM212" i="23"/>
  <c r="AN212" i="23"/>
  <c r="AP212" i="23"/>
  <c r="AR212" i="23"/>
  <c r="AK213" i="23"/>
  <c r="AL213" i="23"/>
  <c r="AM213" i="23"/>
  <c r="AN213" i="23"/>
  <c r="AP213" i="23"/>
  <c r="AR213" i="23"/>
  <c r="AK214" i="23"/>
  <c r="AL214" i="23"/>
  <c r="AM214" i="23"/>
  <c r="AN214" i="23"/>
  <c r="AP214" i="23"/>
  <c r="AQ214" i="23"/>
  <c r="AR214" i="23"/>
  <c r="AK215" i="23"/>
  <c r="AL215" i="23"/>
  <c r="AM215" i="23"/>
  <c r="AN215" i="23"/>
  <c r="AP215" i="23"/>
  <c r="AQ215" i="23"/>
  <c r="AR215" i="23"/>
  <c r="AK216" i="23"/>
  <c r="AL216" i="23"/>
  <c r="AM216" i="23"/>
  <c r="AN216" i="23"/>
  <c r="AP216" i="23"/>
  <c r="AQ216" i="23"/>
  <c r="AR216" i="23"/>
  <c r="AK217" i="23"/>
  <c r="AL217" i="23"/>
  <c r="AM217" i="23"/>
  <c r="AN217" i="23"/>
  <c r="AP217" i="23"/>
  <c r="AQ217" i="23"/>
  <c r="AR217" i="23"/>
  <c r="AK218" i="23"/>
  <c r="AL218" i="23"/>
  <c r="AM218" i="23"/>
  <c r="AN218" i="23"/>
  <c r="AP218" i="23"/>
  <c r="AQ218" i="23"/>
  <c r="AR218" i="23"/>
  <c r="AK219" i="23"/>
  <c r="AL219" i="23"/>
  <c r="AM219" i="23"/>
  <c r="AN219" i="23"/>
  <c r="AP219" i="23"/>
  <c r="AQ219" i="23"/>
  <c r="AR219" i="23"/>
  <c r="AK220" i="23"/>
  <c r="AL220" i="23"/>
  <c r="AM220" i="23"/>
  <c r="AN220" i="23"/>
  <c r="AP220" i="23"/>
  <c r="AQ220" i="23"/>
  <c r="AR220" i="23"/>
  <c r="AK221" i="23"/>
  <c r="AL221" i="23"/>
  <c r="AM221" i="23"/>
  <c r="AN221" i="23"/>
  <c r="AP221" i="23"/>
  <c r="AQ221" i="23"/>
  <c r="AR221" i="23"/>
  <c r="AK222" i="23"/>
  <c r="AL222" i="23"/>
  <c r="AM222" i="23"/>
  <c r="AN222" i="23"/>
  <c r="AP222" i="23"/>
  <c r="AQ222" i="23"/>
  <c r="AR222" i="23"/>
  <c r="AK223" i="23"/>
  <c r="AL223" i="23"/>
  <c r="AM223" i="23"/>
  <c r="AN223" i="23"/>
  <c r="AP223" i="23"/>
  <c r="AQ223" i="23"/>
  <c r="AR223" i="23"/>
  <c r="AK224" i="23"/>
  <c r="AL224" i="23"/>
  <c r="AM224" i="23"/>
  <c r="AN224" i="23"/>
  <c r="AP224" i="23"/>
  <c r="AQ224" i="23"/>
  <c r="AR224" i="23"/>
  <c r="AK225" i="23"/>
  <c r="AL225" i="23"/>
  <c r="AM225" i="23"/>
  <c r="AN225" i="23"/>
  <c r="AP225" i="23"/>
  <c r="AQ225" i="23"/>
  <c r="AR225" i="23"/>
  <c r="AK226" i="23"/>
  <c r="AL226" i="23"/>
  <c r="AM226" i="23"/>
  <c r="AN226" i="23"/>
  <c r="AP226" i="23"/>
  <c r="AQ226" i="23"/>
  <c r="AR226" i="23"/>
  <c r="AK227" i="23"/>
  <c r="AL227" i="23"/>
  <c r="AM227" i="23"/>
  <c r="AN227" i="23"/>
  <c r="AP227" i="23"/>
  <c r="AQ227" i="23"/>
  <c r="AR227" i="23"/>
  <c r="AK228" i="23"/>
  <c r="AL228" i="23"/>
  <c r="AM228" i="23"/>
  <c r="AN228" i="23"/>
  <c r="AP228" i="23"/>
  <c r="AQ228" i="23"/>
  <c r="AR228" i="23"/>
  <c r="AK230" i="23"/>
  <c r="AL230" i="23"/>
  <c r="AM230" i="23"/>
  <c r="AN230" i="23"/>
  <c r="AP230" i="23"/>
  <c r="AQ230" i="23"/>
  <c r="AR230" i="23"/>
  <c r="AK231" i="23"/>
  <c r="AL231" i="23"/>
  <c r="AM231" i="23"/>
  <c r="AN231" i="23"/>
  <c r="AP231" i="23"/>
  <c r="AQ231" i="23"/>
  <c r="AR231" i="23"/>
  <c r="AK232" i="23"/>
  <c r="AL232" i="23"/>
  <c r="AM232" i="23"/>
  <c r="AN232" i="23"/>
  <c r="AP232" i="23"/>
  <c r="AQ232" i="23"/>
  <c r="AR232" i="23"/>
  <c r="AK233" i="23"/>
  <c r="AL233" i="23"/>
  <c r="AM233" i="23"/>
  <c r="AN233" i="23"/>
  <c r="AP233" i="23"/>
  <c r="AQ233" i="23"/>
  <c r="AR233" i="23"/>
  <c r="AK234" i="23"/>
  <c r="AL234" i="23"/>
  <c r="AM234" i="23"/>
  <c r="AN234" i="23"/>
  <c r="AP234" i="23"/>
  <c r="AQ234" i="23"/>
  <c r="AR234" i="23"/>
  <c r="AK235" i="23"/>
  <c r="AL235" i="23"/>
  <c r="AM235" i="23"/>
  <c r="AN235" i="23"/>
  <c r="AP235" i="23"/>
  <c r="AQ235" i="23"/>
  <c r="AR235" i="23"/>
  <c r="AK236" i="23"/>
  <c r="AL236" i="23"/>
  <c r="AM236" i="23"/>
  <c r="AN236" i="23"/>
  <c r="AP236" i="23"/>
  <c r="AQ236" i="23"/>
  <c r="AR236" i="23"/>
  <c r="AK237" i="23"/>
  <c r="AL237" i="23"/>
  <c r="AM237" i="23"/>
  <c r="AN237" i="23"/>
  <c r="AP237" i="23"/>
  <c r="AQ237" i="23"/>
  <c r="AR237" i="23"/>
  <c r="AK238" i="23"/>
  <c r="AL238" i="23"/>
  <c r="AM238" i="23"/>
  <c r="AN238" i="23"/>
  <c r="AP238" i="23"/>
  <c r="AQ238" i="23"/>
  <c r="AR238" i="23"/>
  <c r="AK239" i="23"/>
  <c r="AL239" i="23"/>
  <c r="AM239" i="23"/>
  <c r="AN239" i="23"/>
  <c r="AP239" i="23"/>
  <c r="AR239" i="23"/>
  <c r="AK240" i="23"/>
  <c r="AL240" i="23"/>
  <c r="AM240" i="23"/>
  <c r="AN240" i="23"/>
  <c r="AP240" i="23"/>
  <c r="AR240" i="23"/>
  <c r="AK241" i="23"/>
  <c r="AL241" i="23"/>
  <c r="AM241" i="23"/>
  <c r="AN241" i="23"/>
  <c r="AP241" i="23"/>
  <c r="AR241" i="23"/>
  <c r="AK242" i="23"/>
  <c r="AL242" i="23"/>
  <c r="AM242" i="23"/>
  <c r="AN242" i="23"/>
  <c r="AP242" i="23"/>
  <c r="AR242" i="23"/>
  <c r="AK243" i="23"/>
  <c r="AL243" i="23"/>
  <c r="AM243" i="23"/>
  <c r="AN243" i="23"/>
  <c r="AP243" i="23"/>
  <c r="AR243" i="23"/>
  <c r="AK244" i="23"/>
  <c r="AL244" i="23"/>
  <c r="AM244" i="23"/>
  <c r="AN244" i="23"/>
  <c r="AP244" i="23"/>
  <c r="AR244" i="23"/>
  <c r="AK245" i="23"/>
  <c r="AL245" i="23"/>
  <c r="AM245" i="23"/>
  <c r="AN245" i="23"/>
  <c r="AP245" i="23"/>
  <c r="AR245" i="23"/>
  <c r="AK246" i="23"/>
  <c r="AL246" i="23"/>
  <c r="AM246" i="23"/>
  <c r="AN246" i="23"/>
  <c r="AP246" i="23"/>
  <c r="AR246" i="23"/>
  <c r="AK247" i="23"/>
  <c r="AL247" i="23"/>
  <c r="AM247" i="23"/>
  <c r="AN247" i="23"/>
  <c r="AP247" i="23"/>
  <c r="AQ247" i="23"/>
  <c r="AR247" i="23"/>
  <c r="AK248" i="23"/>
  <c r="AL248" i="23"/>
  <c r="AM248" i="23"/>
  <c r="AN248" i="23"/>
  <c r="AP248" i="23"/>
  <c r="AQ248" i="23"/>
  <c r="AR248" i="23"/>
  <c r="AK249" i="23"/>
  <c r="AL249" i="23"/>
  <c r="AM249" i="23"/>
  <c r="AN249" i="23"/>
  <c r="AP249" i="23"/>
  <c r="AQ249" i="23"/>
  <c r="AR249" i="23"/>
  <c r="AK250" i="23"/>
  <c r="AL250" i="23"/>
  <c r="AM250" i="23"/>
  <c r="AN250" i="23"/>
  <c r="AP250" i="23"/>
  <c r="AQ250" i="23"/>
  <c r="AR250" i="23"/>
  <c r="AK251" i="23"/>
  <c r="AL251" i="23"/>
  <c r="AM251" i="23"/>
  <c r="AN251" i="23"/>
  <c r="AP251" i="23"/>
  <c r="AQ251" i="23"/>
  <c r="AR251" i="23"/>
  <c r="AK252" i="23"/>
  <c r="AL252" i="23"/>
  <c r="AM252" i="23"/>
  <c r="AN252" i="23"/>
  <c r="AP252" i="23"/>
  <c r="AQ252" i="23"/>
  <c r="AR252" i="23"/>
  <c r="AK253" i="23"/>
  <c r="AL253" i="23"/>
  <c r="AM253" i="23"/>
  <c r="AN253" i="23"/>
  <c r="AP253" i="23"/>
  <c r="AQ253" i="23"/>
  <c r="AR253" i="23"/>
  <c r="AK134" i="23"/>
  <c r="AL134" i="23"/>
  <c r="AM134" i="23"/>
  <c r="AN134" i="23"/>
  <c r="AP134" i="23"/>
  <c r="AQ134" i="23"/>
  <c r="AR134" i="23"/>
  <c r="AK135" i="23"/>
  <c r="AL135" i="23"/>
  <c r="AM135" i="23"/>
  <c r="AN135" i="23"/>
  <c r="AP135" i="23"/>
  <c r="AQ135" i="23"/>
  <c r="AR135" i="23"/>
  <c r="AK136" i="23"/>
  <c r="AL136" i="23"/>
  <c r="AM136" i="23"/>
  <c r="AN136" i="23"/>
  <c r="AP136" i="23"/>
  <c r="AQ136" i="23"/>
  <c r="AR136" i="23"/>
  <c r="AK137" i="23"/>
  <c r="AL137" i="23"/>
  <c r="AM137" i="23"/>
  <c r="AN137" i="23"/>
  <c r="AP137" i="23"/>
  <c r="AQ137" i="23"/>
  <c r="AR137" i="23"/>
  <c r="AK138" i="23"/>
  <c r="AL138" i="23"/>
  <c r="AM138" i="23"/>
  <c r="AN138" i="23"/>
  <c r="AP138" i="23"/>
  <c r="AQ138" i="23"/>
  <c r="AR138" i="23"/>
  <c r="AK139" i="23"/>
  <c r="AL139" i="23"/>
  <c r="AM139" i="23"/>
  <c r="AN139" i="23"/>
  <c r="AP139" i="23"/>
  <c r="AQ139" i="23"/>
  <c r="AR139" i="23"/>
  <c r="AK140" i="23"/>
  <c r="AL140" i="23"/>
  <c r="AM140" i="23"/>
  <c r="AN140" i="23"/>
  <c r="AP140" i="23"/>
  <c r="AQ140" i="23"/>
  <c r="AR140" i="23"/>
  <c r="AK141" i="23"/>
  <c r="AL141" i="23"/>
  <c r="AM141" i="23"/>
  <c r="AN141" i="23"/>
  <c r="AP141" i="23"/>
  <c r="AQ141" i="23"/>
  <c r="AR141" i="23"/>
  <c r="AK142" i="23"/>
  <c r="AL142" i="23"/>
  <c r="AM142" i="23"/>
  <c r="AN142" i="23"/>
  <c r="AP142" i="23"/>
  <c r="AQ142" i="23"/>
  <c r="AR142" i="23"/>
  <c r="AK143" i="23"/>
  <c r="AL143" i="23"/>
  <c r="AM143" i="23"/>
  <c r="AN143" i="23"/>
  <c r="AP143" i="23"/>
  <c r="AQ143" i="23"/>
  <c r="AR143" i="23"/>
  <c r="AK144" i="23"/>
  <c r="AL144" i="23"/>
  <c r="AM144" i="23"/>
  <c r="AN144" i="23"/>
  <c r="AP144" i="23"/>
  <c r="AQ144" i="23"/>
  <c r="AR144" i="23"/>
  <c r="AK145" i="23"/>
  <c r="AL145" i="23"/>
  <c r="AM145" i="23"/>
  <c r="AN145" i="23"/>
  <c r="AP145" i="23"/>
  <c r="AQ145" i="23"/>
  <c r="AR145" i="23"/>
  <c r="AK146" i="23"/>
  <c r="AL146" i="23"/>
  <c r="AM146" i="23"/>
  <c r="AN146" i="23"/>
  <c r="AP146" i="23"/>
  <c r="AQ146" i="23"/>
  <c r="AR146" i="23"/>
  <c r="AK147" i="23"/>
  <c r="AL147" i="23"/>
  <c r="AM147" i="23"/>
  <c r="AN147" i="23"/>
  <c r="AP147" i="23"/>
  <c r="AQ147" i="23"/>
  <c r="AR147" i="23"/>
  <c r="AK148" i="23"/>
  <c r="AL148" i="23"/>
  <c r="AM148" i="23"/>
  <c r="AN148" i="23"/>
  <c r="AP148" i="23"/>
  <c r="AQ148" i="23"/>
  <c r="AR148" i="23"/>
  <c r="AK149" i="23"/>
  <c r="AL149" i="23"/>
  <c r="AM149" i="23"/>
  <c r="AN149" i="23"/>
  <c r="AP149" i="23"/>
  <c r="AQ149" i="23"/>
  <c r="AR149" i="23"/>
  <c r="AK150" i="23"/>
  <c r="AL150" i="23"/>
  <c r="AM150" i="23"/>
  <c r="AN150" i="23"/>
  <c r="AP150" i="23"/>
  <c r="AQ150" i="23"/>
  <c r="AR150" i="23"/>
  <c r="AK151" i="23"/>
  <c r="AL151" i="23"/>
  <c r="AM151" i="23"/>
  <c r="AN151" i="23"/>
  <c r="AP151" i="23"/>
  <c r="AQ151" i="23"/>
  <c r="AR151" i="23"/>
  <c r="AK152" i="23"/>
  <c r="AL152" i="23"/>
  <c r="AM152" i="23"/>
  <c r="AN152" i="23"/>
  <c r="AP152" i="23"/>
  <c r="AQ152" i="23"/>
  <c r="AR152" i="23"/>
  <c r="AK153" i="23"/>
  <c r="AL153" i="23"/>
  <c r="AM153" i="23"/>
  <c r="AN153" i="23"/>
  <c r="AP153" i="23"/>
  <c r="AQ153" i="23"/>
  <c r="AR153" i="23"/>
  <c r="AK154" i="23"/>
  <c r="AL154" i="23"/>
  <c r="AM154" i="23"/>
  <c r="AN154" i="23"/>
  <c r="AP154" i="23"/>
  <c r="AQ154" i="23"/>
  <c r="AR154" i="23"/>
  <c r="AK155" i="23"/>
  <c r="AL155" i="23"/>
  <c r="AM155" i="23"/>
  <c r="AN155" i="23"/>
  <c r="AP155" i="23"/>
  <c r="AQ155" i="23"/>
  <c r="AR155" i="23"/>
  <c r="AK156" i="23"/>
  <c r="AL156" i="23"/>
  <c r="AM156" i="23"/>
  <c r="AN156" i="23"/>
  <c r="AP156" i="23"/>
  <c r="AQ156" i="23"/>
  <c r="AR156" i="23"/>
  <c r="AK157" i="23"/>
  <c r="AL157" i="23"/>
  <c r="AM157" i="23"/>
  <c r="AN157" i="23"/>
  <c r="AP157" i="23"/>
  <c r="AQ157" i="23"/>
  <c r="AR157" i="23"/>
  <c r="AK158" i="23"/>
  <c r="AL158" i="23"/>
  <c r="AM158" i="23"/>
  <c r="AN158" i="23"/>
  <c r="AP158" i="23"/>
  <c r="AR158" i="23"/>
  <c r="AK159" i="23"/>
  <c r="AL159" i="23"/>
  <c r="AM159" i="23"/>
  <c r="AN159" i="23"/>
  <c r="AP159" i="23"/>
  <c r="AR159" i="23"/>
  <c r="AK160" i="23"/>
  <c r="AL160" i="23"/>
  <c r="AM160" i="23"/>
  <c r="AN160" i="23"/>
  <c r="AP160" i="23"/>
  <c r="AR160" i="23"/>
  <c r="AK161" i="23"/>
  <c r="AL161" i="23"/>
  <c r="AM161" i="23"/>
  <c r="AN161" i="23"/>
  <c r="AP161" i="23"/>
  <c r="AQ161" i="23"/>
  <c r="AR161" i="23"/>
  <c r="AK162" i="23"/>
  <c r="AL162" i="23"/>
  <c r="AM162" i="23"/>
  <c r="AN162" i="23"/>
  <c r="AP162" i="23"/>
  <c r="AQ162" i="23"/>
  <c r="AR162" i="23"/>
  <c r="AK163" i="23"/>
  <c r="AL163" i="23"/>
  <c r="AM163" i="23"/>
  <c r="AN163" i="23"/>
  <c r="AP163" i="23"/>
  <c r="AR163" i="23"/>
  <c r="AK164" i="23"/>
  <c r="AL164" i="23"/>
  <c r="AM164" i="23"/>
  <c r="AN164" i="23"/>
  <c r="AP164" i="23"/>
  <c r="AR164" i="23"/>
  <c r="AK165" i="23"/>
  <c r="AL165" i="23"/>
  <c r="AM165" i="23"/>
  <c r="AN165" i="23"/>
  <c r="AP165" i="23"/>
  <c r="AR165" i="23"/>
  <c r="AK166" i="23"/>
  <c r="AL166" i="23"/>
  <c r="AM166" i="23"/>
  <c r="AN166" i="23"/>
  <c r="AP166" i="23"/>
  <c r="AR166" i="23"/>
  <c r="AK167" i="23"/>
  <c r="AL167" i="23"/>
  <c r="AM167" i="23"/>
  <c r="AN167" i="23"/>
  <c r="AP167" i="23"/>
  <c r="AR167" i="23"/>
  <c r="AK168" i="23"/>
  <c r="AL168" i="23"/>
  <c r="AM168" i="23"/>
  <c r="AN168" i="23"/>
  <c r="AP168" i="23"/>
  <c r="AR168" i="23"/>
  <c r="AK169" i="23"/>
  <c r="AL169" i="23"/>
  <c r="AM169" i="23"/>
  <c r="AN169" i="23"/>
  <c r="AP169" i="23"/>
  <c r="AR169" i="23"/>
  <c r="AK170" i="23"/>
  <c r="AL170" i="23"/>
  <c r="AM170" i="23"/>
  <c r="AN170" i="23"/>
  <c r="AP170" i="23"/>
  <c r="AR170" i="23"/>
  <c r="AK171" i="23"/>
  <c r="AL171" i="23"/>
  <c r="AM171" i="23"/>
  <c r="AN171" i="23"/>
  <c r="AP171" i="23"/>
  <c r="AR171" i="23"/>
  <c r="AK172" i="23"/>
  <c r="AL172" i="23"/>
  <c r="AM172" i="23"/>
  <c r="AN172" i="23"/>
  <c r="AP172" i="23"/>
  <c r="AQ172" i="23"/>
  <c r="AR172" i="23"/>
  <c r="AK173" i="23"/>
  <c r="AL173" i="23"/>
  <c r="AM173" i="23"/>
  <c r="AN173" i="23"/>
  <c r="AP173" i="23"/>
  <c r="AQ173" i="23"/>
  <c r="AR173" i="23"/>
  <c r="AK174" i="23"/>
  <c r="AL174" i="23"/>
  <c r="AM174" i="23"/>
  <c r="AN174" i="23"/>
  <c r="AP174" i="23"/>
  <c r="AQ174" i="23"/>
  <c r="AR174" i="23"/>
  <c r="AK175" i="23"/>
  <c r="AL175" i="23"/>
  <c r="AM175" i="23"/>
  <c r="AN175" i="23"/>
  <c r="AP175" i="23"/>
  <c r="AQ175" i="23"/>
  <c r="AR175" i="23"/>
  <c r="AK176" i="23"/>
  <c r="AL176" i="23"/>
  <c r="AM176" i="23"/>
  <c r="AN176" i="23"/>
  <c r="AP176" i="23"/>
  <c r="AQ176" i="23"/>
  <c r="AR176" i="23"/>
  <c r="AK177" i="23"/>
  <c r="AL177" i="23"/>
  <c r="AM177" i="23"/>
  <c r="AN177" i="23"/>
  <c r="AP177" i="23"/>
  <c r="AQ177" i="23"/>
  <c r="AR177" i="23"/>
  <c r="AK178" i="23"/>
  <c r="AL178" i="23"/>
  <c r="AM178" i="23"/>
  <c r="AN178" i="23"/>
  <c r="AP178" i="23"/>
  <c r="AQ178" i="23"/>
  <c r="AR178" i="23"/>
  <c r="AK179" i="23"/>
  <c r="AL179" i="23"/>
  <c r="AM179" i="23"/>
  <c r="AN179" i="23"/>
  <c r="AP179" i="23"/>
  <c r="AQ179" i="23"/>
  <c r="AR179" i="23"/>
  <c r="AK180" i="23"/>
  <c r="AL180" i="23"/>
  <c r="AM180" i="23"/>
  <c r="AN180" i="23"/>
  <c r="AP180" i="23"/>
  <c r="AQ180" i="23"/>
  <c r="AR180" i="23"/>
  <c r="AK181" i="23"/>
  <c r="AL181" i="23"/>
  <c r="AM181" i="23"/>
  <c r="AN181" i="23"/>
  <c r="AP181" i="23"/>
  <c r="AQ181" i="23"/>
  <c r="AR181" i="23"/>
  <c r="AK182" i="23"/>
  <c r="AL182" i="23"/>
  <c r="AM182" i="23"/>
  <c r="AN182" i="23"/>
  <c r="AP182" i="23"/>
  <c r="AQ182" i="23"/>
  <c r="AR182" i="23"/>
  <c r="AK107" i="23"/>
  <c r="AL107" i="23"/>
  <c r="AM107" i="23"/>
  <c r="AN107" i="23"/>
  <c r="AP107" i="23"/>
  <c r="AQ107" i="23"/>
  <c r="AR107" i="23"/>
  <c r="AK108" i="23"/>
  <c r="AL108" i="23"/>
  <c r="AM108" i="23"/>
  <c r="AN108" i="23"/>
  <c r="AP108" i="23"/>
  <c r="AQ108" i="23"/>
  <c r="AR108" i="23"/>
  <c r="AK109" i="23"/>
  <c r="AL109" i="23"/>
  <c r="AM109" i="23"/>
  <c r="AN109" i="23"/>
  <c r="AP109" i="23"/>
  <c r="AQ109" i="23"/>
  <c r="AR109" i="23"/>
  <c r="AK110" i="23"/>
  <c r="AL110" i="23"/>
  <c r="AM110" i="23"/>
  <c r="AN110" i="23"/>
  <c r="AP110" i="23"/>
  <c r="AQ110" i="23"/>
  <c r="AR110" i="23"/>
  <c r="AK111" i="23"/>
  <c r="AL111" i="23"/>
  <c r="AM111" i="23"/>
  <c r="AN111" i="23"/>
  <c r="AP111" i="23"/>
  <c r="AR111" i="23"/>
  <c r="AK112" i="23"/>
  <c r="AL112" i="23"/>
  <c r="AM112" i="23"/>
  <c r="AN112" i="23"/>
  <c r="AP112" i="23"/>
  <c r="AR112" i="23"/>
  <c r="AK113" i="23"/>
  <c r="AL113" i="23"/>
  <c r="AM113" i="23"/>
  <c r="AN113" i="23"/>
  <c r="AP113" i="23"/>
  <c r="AR113" i="23"/>
  <c r="AK114" i="23"/>
  <c r="AL114" i="23"/>
  <c r="AM114" i="23"/>
  <c r="AN114" i="23"/>
  <c r="AP114" i="23"/>
  <c r="AR114" i="23"/>
  <c r="AK115" i="23"/>
  <c r="AL115" i="23"/>
  <c r="AM115" i="23"/>
  <c r="AN115" i="23"/>
  <c r="AP115" i="23"/>
  <c r="AR115" i="23"/>
  <c r="AK116" i="23"/>
  <c r="AL116" i="23"/>
  <c r="AM116" i="23"/>
  <c r="AN116" i="23"/>
  <c r="AP116" i="23"/>
  <c r="AR116" i="23"/>
  <c r="AK117" i="23"/>
  <c r="AL117" i="23"/>
  <c r="AM117" i="23"/>
  <c r="AN117" i="23"/>
  <c r="AP117" i="23"/>
  <c r="AR117" i="23"/>
  <c r="AK118" i="23"/>
  <c r="AL118" i="23"/>
  <c r="AM118" i="23"/>
  <c r="AN118" i="23"/>
  <c r="AP118" i="23"/>
  <c r="AQ118" i="23"/>
  <c r="AR118" i="23"/>
  <c r="AK119" i="23"/>
  <c r="AL119" i="23"/>
  <c r="AM119" i="23"/>
  <c r="AN119" i="23"/>
  <c r="AP119" i="23"/>
  <c r="AQ119" i="23"/>
  <c r="AR119" i="23"/>
  <c r="AK120" i="23"/>
  <c r="AL120" i="23"/>
  <c r="AM120" i="23"/>
  <c r="AN120" i="23"/>
  <c r="AP120" i="23"/>
  <c r="AQ120" i="23"/>
  <c r="AR120" i="23"/>
  <c r="AK121" i="23"/>
  <c r="AL121" i="23"/>
  <c r="AM121" i="23"/>
  <c r="AN121" i="23"/>
  <c r="AP121" i="23"/>
  <c r="AQ121" i="23"/>
  <c r="AR121" i="23"/>
  <c r="AK122" i="23"/>
  <c r="AL122" i="23"/>
  <c r="AM122" i="23"/>
  <c r="AN122" i="23"/>
  <c r="AP122" i="23"/>
  <c r="AQ122" i="23"/>
  <c r="AR122" i="23"/>
  <c r="AK123" i="23"/>
  <c r="AL123" i="23"/>
  <c r="AM123" i="23"/>
  <c r="AN123" i="23"/>
  <c r="AP123" i="23"/>
  <c r="AQ123" i="23"/>
  <c r="AR123" i="23"/>
  <c r="AK124" i="23"/>
  <c r="AL124" i="23"/>
  <c r="AM124" i="23"/>
  <c r="AN124" i="23"/>
  <c r="AP124" i="23"/>
  <c r="AQ124" i="23"/>
  <c r="AR124" i="23"/>
  <c r="AK125" i="23"/>
  <c r="AL125" i="23"/>
  <c r="AM125" i="23"/>
  <c r="AN125" i="23"/>
  <c r="AP125" i="23"/>
  <c r="AQ125" i="23"/>
  <c r="AR125" i="23"/>
  <c r="AK126" i="23"/>
  <c r="AL126" i="23"/>
  <c r="AM126" i="23"/>
  <c r="AN126" i="23"/>
  <c r="AP126" i="23"/>
  <c r="AQ126" i="23"/>
  <c r="AR126" i="23"/>
  <c r="AK127" i="23"/>
  <c r="AL127" i="23"/>
  <c r="AM127" i="23"/>
  <c r="AN127" i="23"/>
  <c r="AP127" i="23"/>
  <c r="AQ127" i="23"/>
  <c r="AR127" i="23"/>
  <c r="AK128" i="23"/>
  <c r="AL128" i="23"/>
  <c r="AM128" i="23"/>
  <c r="AN128" i="23"/>
  <c r="AP128" i="23"/>
  <c r="AQ128" i="23"/>
  <c r="AR128" i="23"/>
  <c r="AK129" i="23"/>
  <c r="AL129" i="23"/>
  <c r="AM129" i="23"/>
  <c r="AN129" i="23"/>
  <c r="AP129" i="23"/>
  <c r="AQ129" i="23"/>
  <c r="AR129" i="23"/>
  <c r="AK130" i="23"/>
  <c r="AL130" i="23"/>
  <c r="AM130" i="23"/>
  <c r="AN130" i="23"/>
  <c r="AP130" i="23"/>
  <c r="AQ130" i="23"/>
  <c r="AR130" i="23"/>
  <c r="AK131" i="23"/>
  <c r="AL131" i="23"/>
  <c r="AM131" i="23"/>
  <c r="AN131" i="23"/>
  <c r="AP131" i="23"/>
  <c r="AQ131" i="23"/>
  <c r="AR131" i="23"/>
  <c r="AK132" i="23"/>
  <c r="AL132" i="23"/>
  <c r="AM132" i="23"/>
  <c r="AN132" i="23"/>
  <c r="AP132" i="23"/>
  <c r="AQ132" i="23"/>
  <c r="AR132" i="23"/>
  <c r="AK133" i="23"/>
  <c r="AL133" i="23"/>
  <c r="AM133" i="23"/>
  <c r="AN133" i="23"/>
  <c r="AP133" i="23"/>
  <c r="AQ133" i="23"/>
  <c r="AR133" i="23"/>
  <c r="AK3" i="23"/>
  <c r="AL3" i="23"/>
  <c r="AM3" i="23"/>
  <c r="AN3" i="23"/>
  <c r="AP3" i="23"/>
  <c r="AR3" i="23"/>
  <c r="AK4" i="23"/>
  <c r="AL4" i="23"/>
  <c r="AM4" i="23"/>
  <c r="AN4" i="23"/>
  <c r="AP4" i="23"/>
  <c r="AR4" i="23"/>
  <c r="AK5" i="23"/>
  <c r="AL5" i="23"/>
  <c r="AM5" i="23"/>
  <c r="AN5" i="23"/>
  <c r="AP5" i="23"/>
  <c r="AR5" i="23"/>
  <c r="AK6" i="23"/>
  <c r="AL6" i="23"/>
  <c r="AM6" i="23"/>
  <c r="AN6" i="23"/>
  <c r="AP6" i="23"/>
  <c r="AR6" i="23"/>
  <c r="AK7" i="23"/>
  <c r="AL7" i="23"/>
  <c r="AM7" i="23"/>
  <c r="AN7" i="23"/>
  <c r="AP7" i="23"/>
  <c r="AR7" i="23"/>
  <c r="AK8" i="23"/>
  <c r="AL8" i="23"/>
  <c r="AM8" i="23"/>
  <c r="AN8" i="23"/>
  <c r="AP8" i="23"/>
  <c r="AR8" i="23"/>
  <c r="AK9" i="23"/>
  <c r="AL9" i="23"/>
  <c r="AM9" i="23"/>
  <c r="AN9" i="23"/>
  <c r="AP9" i="23"/>
  <c r="AR9" i="23"/>
  <c r="AK10" i="23"/>
  <c r="AL10" i="23"/>
  <c r="AM10" i="23"/>
  <c r="AN10" i="23"/>
  <c r="AP10" i="23"/>
  <c r="AR10" i="23"/>
  <c r="AK11" i="23"/>
  <c r="AL11" i="23"/>
  <c r="AM11" i="23"/>
  <c r="AN11" i="23"/>
  <c r="AP11" i="23"/>
  <c r="AR11" i="23"/>
  <c r="AK12" i="23"/>
  <c r="AL12" i="23"/>
  <c r="AM12" i="23"/>
  <c r="AN12" i="23"/>
  <c r="AP12" i="23"/>
  <c r="AR12" i="23"/>
  <c r="AK13" i="23"/>
  <c r="AL13" i="23"/>
  <c r="AM13" i="23"/>
  <c r="AN13" i="23"/>
  <c r="AP13" i="23"/>
  <c r="AR13" i="23"/>
  <c r="AK14" i="23"/>
  <c r="AL14" i="23"/>
  <c r="AM14" i="23"/>
  <c r="AN14" i="23"/>
  <c r="AP14" i="23"/>
  <c r="AR14" i="23"/>
  <c r="AK15" i="23"/>
  <c r="AL15" i="23"/>
  <c r="AM15" i="23"/>
  <c r="AN15" i="23"/>
  <c r="AP15" i="23"/>
  <c r="AR15" i="23"/>
  <c r="AK16" i="23"/>
  <c r="AL16" i="23"/>
  <c r="AM16" i="23"/>
  <c r="AN16" i="23"/>
  <c r="AP16" i="23"/>
  <c r="AR16" i="23"/>
  <c r="AK17" i="23"/>
  <c r="AL17" i="23"/>
  <c r="AM17" i="23"/>
  <c r="AN17" i="23"/>
  <c r="AP17" i="23"/>
  <c r="AR17" i="23"/>
  <c r="AK18" i="23"/>
  <c r="AL18" i="23"/>
  <c r="AM18" i="23"/>
  <c r="AN18" i="23"/>
  <c r="AP18" i="23"/>
  <c r="AR18" i="23"/>
  <c r="AK19" i="23"/>
  <c r="AL19" i="23"/>
  <c r="AM19" i="23"/>
  <c r="AN19" i="23"/>
  <c r="AP19" i="23"/>
  <c r="AR19" i="23"/>
  <c r="AK20" i="23"/>
  <c r="AL20" i="23"/>
  <c r="AM20" i="23"/>
  <c r="AN20" i="23"/>
  <c r="AP20" i="23"/>
  <c r="AR20" i="23"/>
  <c r="AK21" i="23"/>
  <c r="AL21" i="23"/>
  <c r="AM21" i="23"/>
  <c r="AN21" i="23"/>
  <c r="AP21" i="23"/>
  <c r="AR21" i="23"/>
  <c r="AK22" i="23"/>
  <c r="AL22" i="23"/>
  <c r="AM22" i="23"/>
  <c r="AN22" i="23"/>
  <c r="AP22" i="23"/>
  <c r="AR22" i="23"/>
  <c r="AK23" i="23"/>
  <c r="AL23" i="23"/>
  <c r="AM23" i="23"/>
  <c r="AN23" i="23"/>
  <c r="AP23" i="23"/>
  <c r="AR23" i="23"/>
  <c r="AK24" i="23"/>
  <c r="AL24" i="23"/>
  <c r="AM24" i="23"/>
  <c r="AN24" i="23"/>
  <c r="AP24" i="23"/>
  <c r="AR24" i="23"/>
  <c r="AK25" i="23"/>
  <c r="AL25" i="23"/>
  <c r="AM25" i="23"/>
  <c r="AN25" i="23"/>
  <c r="AP25" i="23"/>
  <c r="AR25" i="23"/>
  <c r="AK26" i="23"/>
  <c r="AL26" i="23"/>
  <c r="AM26" i="23"/>
  <c r="AN26" i="23"/>
  <c r="AP26" i="23"/>
  <c r="AR26" i="23"/>
  <c r="AK27" i="23"/>
  <c r="AL27" i="23"/>
  <c r="AM27" i="23"/>
  <c r="AN27" i="23"/>
  <c r="AP27" i="23"/>
  <c r="AR27" i="23"/>
  <c r="AK28" i="23"/>
  <c r="AL28" i="23"/>
  <c r="AM28" i="23"/>
  <c r="AN28" i="23"/>
  <c r="AP28" i="23"/>
  <c r="AR28" i="23"/>
  <c r="AK29" i="23"/>
  <c r="AL29" i="23"/>
  <c r="AM29" i="23"/>
  <c r="AN29" i="23"/>
  <c r="AP29" i="23"/>
  <c r="AR29" i="23"/>
  <c r="AK30" i="23"/>
  <c r="AL30" i="23"/>
  <c r="AM30" i="23"/>
  <c r="AN30" i="23"/>
  <c r="AP30" i="23"/>
  <c r="AR30" i="23"/>
  <c r="AK31" i="23"/>
  <c r="AL31" i="23"/>
  <c r="AM31" i="23"/>
  <c r="AN31" i="23"/>
  <c r="AP31" i="23"/>
  <c r="AR31" i="23"/>
  <c r="AK32" i="23"/>
  <c r="AL32" i="23"/>
  <c r="AM32" i="23"/>
  <c r="AN32" i="23"/>
  <c r="AP32" i="23"/>
  <c r="AR32" i="23"/>
  <c r="AK33" i="23"/>
  <c r="AL33" i="23"/>
  <c r="AM33" i="23"/>
  <c r="AN33" i="23"/>
  <c r="AP33" i="23"/>
  <c r="AR33" i="23"/>
  <c r="AK34" i="23"/>
  <c r="AL34" i="23"/>
  <c r="AM34" i="23"/>
  <c r="AN34" i="23"/>
  <c r="AP34" i="23"/>
  <c r="AQ34" i="23"/>
  <c r="AR34" i="23"/>
  <c r="AK35" i="23"/>
  <c r="AL35" i="23"/>
  <c r="AM35" i="23"/>
  <c r="AN35" i="23"/>
  <c r="AP35" i="23"/>
  <c r="AQ35" i="23"/>
  <c r="AR35" i="23"/>
  <c r="AK36" i="23"/>
  <c r="AL36" i="23"/>
  <c r="AM36" i="23"/>
  <c r="AN36" i="23"/>
  <c r="AP36" i="23"/>
  <c r="AQ36" i="23"/>
  <c r="AR36" i="23"/>
  <c r="AK37" i="23"/>
  <c r="AL37" i="23"/>
  <c r="AM37" i="23"/>
  <c r="AN37" i="23"/>
  <c r="AP37" i="23"/>
  <c r="AQ37" i="23"/>
  <c r="AR37" i="23"/>
  <c r="AK38" i="23"/>
  <c r="AL38" i="23"/>
  <c r="AM38" i="23"/>
  <c r="AN38" i="23"/>
  <c r="AP38" i="23"/>
  <c r="AQ38" i="23"/>
  <c r="AR38" i="23"/>
  <c r="AK39" i="23"/>
  <c r="AL39" i="23"/>
  <c r="AM39" i="23"/>
  <c r="AN39" i="23"/>
  <c r="AP39" i="23"/>
  <c r="AR39" i="23"/>
  <c r="AK40" i="23"/>
  <c r="AL40" i="23"/>
  <c r="AM40" i="23"/>
  <c r="AN40" i="23"/>
  <c r="AP40" i="23"/>
  <c r="AR40" i="23"/>
  <c r="AK41" i="23"/>
  <c r="AL41" i="23"/>
  <c r="AM41" i="23"/>
  <c r="AN41" i="23"/>
  <c r="AP41" i="23"/>
  <c r="AR41" i="23"/>
  <c r="AK42" i="23"/>
  <c r="AL42" i="23"/>
  <c r="AM42" i="23"/>
  <c r="AN42" i="23"/>
  <c r="AP42" i="23"/>
  <c r="AR42" i="23"/>
  <c r="AK43" i="23"/>
  <c r="AL43" i="23"/>
  <c r="AM43" i="23"/>
  <c r="AN43" i="23"/>
  <c r="AP43" i="23"/>
  <c r="AR43" i="23"/>
  <c r="AK44" i="23"/>
  <c r="AL44" i="23"/>
  <c r="AM44" i="23"/>
  <c r="AN44" i="23"/>
  <c r="AP44" i="23"/>
  <c r="AR44" i="23"/>
  <c r="AK45" i="23"/>
  <c r="AL45" i="23"/>
  <c r="AM45" i="23"/>
  <c r="AN45" i="23"/>
  <c r="AP45" i="23"/>
  <c r="AR45" i="23"/>
  <c r="AK46" i="23"/>
  <c r="AL46" i="23"/>
  <c r="AM46" i="23"/>
  <c r="AN46" i="23"/>
  <c r="AP46" i="23"/>
  <c r="AR46" i="23"/>
  <c r="AK47" i="23"/>
  <c r="AL47" i="23"/>
  <c r="AM47" i="23"/>
  <c r="AN47" i="23"/>
  <c r="AP47" i="23"/>
  <c r="AQ47" i="23"/>
  <c r="AR47" i="23"/>
  <c r="AK48" i="23"/>
  <c r="AL48" i="23"/>
  <c r="AM48" i="23"/>
  <c r="AN48" i="23"/>
  <c r="AP48" i="23"/>
  <c r="AQ48" i="23"/>
  <c r="AR48" i="23"/>
  <c r="AK49" i="23"/>
  <c r="AL49" i="23"/>
  <c r="AM49" i="23"/>
  <c r="AN49" i="23"/>
  <c r="AP49" i="23"/>
  <c r="AQ49" i="23"/>
  <c r="AR49" i="23"/>
  <c r="AK50" i="23"/>
  <c r="AL50" i="23"/>
  <c r="AM50" i="23"/>
  <c r="AN50" i="23"/>
  <c r="AP50" i="23"/>
  <c r="AQ50" i="23"/>
  <c r="AR50" i="23"/>
  <c r="AK51" i="23"/>
  <c r="AL51" i="23"/>
  <c r="AM51" i="23"/>
  <c r="AN51" i="23"/>
  <c r="AP51" i="23"/>
  <c r="AR51" i="23"/>
  <c r="AK52" i="23"/>
  <c r="AL52" i="23"/>
  <c r="AM52" i="23"/>
  <c r="AN52" i="23"/>
  <c r="AP52" i="23"/>
  <c r="AR52" i="23"/>
  <c r="AK53" i="23"/>
  <c r="AL53" i="23"/>
  <c r="AM53" i="23"/>
  <c r="AN53" i="23"/>
  <c r="AP53" i="23"/>
  <c r="AR53" i="23"/>
  <c r="AK54" i="23"/>
  <c r="AL54" i="23"/>
  <c r="AM54" i="23"/>
  <c r="AN54" i="23"/>
  <c r="AP54" i="23"/>
  <c r="AR54" i="23"/>
  <c r="AK55" i="23"/>
  <c r="AL55" i="23"/>
  <c r="AM55" i="23"/>
  <c r="AN55" i="23"/>
  <c r="AP55" i="23"/>
  <c r="AR55" i="23"/>
  <c r="AK56" i="23"/>
  <c r="AL56" i="23"/>
  <c r="AM56" i="23"/>
  <c r="AN56" i="23"/>
  <c r="AP56" i="23"/>
  <c r="AR56" i="23"/>
  <c r="AK57" i="23"/>
  <c r="AL57" i="23"/>
  <c r="AM57" i="23"/>
  <c r="AN57" i="23"/>
  <c r="AP57" i="23"/>
  <c r="AR57" i="23"/>
  <c r="AK58" i="23"/>
  <c r="AL58" i="23"/>
  <c r="AM58" i="23"/>
  <c r="AN58" i="23"/>
  <c r="AP58" i="23"/>
  <c r="AQ58" i="23"/>
  <c r="AR58" i="23"/>
  <c r="AK59" i="23"/>
  <c r="AL59" i="23"/>
  <c r="AM59" i="23"/>
  <c r="AN59" i="23"/>
  <c r="AP59" i="23"/>
  <c r="AQ59" i="23"/>
  <c r="AR59" i="23"/>
  <c r="AK60" i="23"/>
  <c r="AL60" i="23"/>
  <c r="AM60" i="23"/>
  <c r="AN60" i="23"/>
  <c r="AP60" i="23"/>
  <c r="AQ60" i="23"/>
  <c r="AR60" i="23"/>
  <c r="AK61" i="23"/>
  <c r="AL61" i="23"/>
  <c r="AM61" i="23"/>
  <c r="AN61" i="23"/>
  <c r="AP61" i="23"/>
  <c r="AQ61" i="23"/>
  <c r="AR61" i="23"/>
  <c r="AK62" i="23"/>
  <c r="AL62" i="23"/>
  <c r="AM62" i="23"/>
  <c r="AN62" i="23"/>
  <c r="AP62" i="23"/>
  <c r="AQ62" i="23"/>
  <c r="AR62" i="23"/>
  <c r="AK63" i="23"/>
  <c r="AL63" i="23"/>
  <c r="AM63" i="23"/>
  <c r="AN63" i="23"/>
  <c r="AP63" i="23"/>
  <c r="AQ63" i="23"/>
  <c r="AR63" i="23"/>
  <c r="AK64" i="23"/>
  <c r="AL64" i="23"/>
  <c r="AM64" i="23"/>
  <c r="AN64" i="23"/>
  <c r="AP64" i="23"/>
  <c r="AQ64" i="23"/>
  <c r="AR64" i="23"/>
  <c r="AK65" i="23"/>
  <c r="AL65" i="23"/>
  <c r="AM65" i="23"/>
  <c r="AN65" i="23"/>
  <c r="AP65" i="23"/>
  <c r="AQ65" i="23"/>
  <c r="AR65" i="23"/>
  <c r="AK66" i="23"/>
  <c r="AL66" i="23"/>
  <c r="AM66" i="23"/>
  <c r="AN66" i="23"/>
  <c r="AP66" i="23"/>
  <c r="AQ66" i="23"/>
  <c r="AR66" i="23"/>
  <c r="AK67" i="23"/>
  <c r="AL67" i="23"/>
  <c r="AM67" i="23"/>
  <c r="AN67" i="23"/>
  <c r="AP67" i="23"/>
  <c r="AQ67" i="23"/>
  <c r="AR67" i="23"/>
  <c r="AK68" i="23"/>
  <c r="AL68" i="23"/>
  <c r="AM68" i="23"/>
  <c r="AN68" i="23"/>
  <c r="AP68" i="23"/>
  <c r="AR68" i="23"/>
  <c r="AK69" i="23"/>
  <c r="AL69" i="23"/>
  <c r="AM69" i="23"/>
  <c r="AN69" i="23"/>
  <c r="AP69" i="23"/>
  <c r="AR69" i="23"/>
  <c r="AK70" i="23"/>
  <c r="AL70" i="23"/>
  <c r="AM70" i="23"/>
  <c r="AN70" i="23"/>
  <c r="AP70" i="23"/>
  <c r="AR70" i="23"/>
  <c r="AK71" i="23"/>
  <c r="AL71" i="23"/>
  <c r="AM71" i="23"/>
  <c r="AN71" i="23"/>
  <c r="AP71" i="23"/>
  <c r="AR71" i="23"/>
  <c r="AK72" i="23"/>
  <c r="AL72" i="23"/>
  <c r="AM72" i="23"/>
  <c r="AN72" i="23"/>
  <c r="AP72" i="23"/>
  <c r="AR72" i="23"/>
  <c r="AK73" i="23"/>
  <c r="AL73" i="23"/>
  <c r="AM73" i="23"/>
  <c r="AN73" i="23"/>
  <c r="AP73" i="23"/>
  <c r="AR73" i="23"/>
  <c r="AK74" i="23"/>
  <c r="AL74" i="23"/>
  <c r="AM74" i="23"/>
  <c r="AN74" i="23"/>
  <c r="AP74" i="23"/>
  <c r="AR74" i="23"/>
  <c r="AK75" i="23"/>
  <c r="AL75" i="23"/>
  <c r="AM75" i="23"/>
  <c r="AN75" i="23"/>
  <c r="AP75" i="23"/>
  <c r="AR75" i="23"/>
  <c r="AK76" i="23"/>
  <c r="AL76" i="23"/>
  <c r="AM76" i="23"/>
  <c r="AN76" i="23"/>
  <c r="AP76" i="23"/>
  <c r="AQ76" i="23"/>
  <c r="AR76" i="23"/>
  <c r="AK77" i="23"/>
  <c r="AL77" i="23"/>
  <c r="AM77" i="23"/>
  <c r="AN77" i="23"/>
  <c r="AP77" i="23"/>
  <c r="AQ77" i="23"/>
  <c r="AR77" i="23"/>
  <c r="AK78" i="23"/>
  <c r="AL78" i="23"/>
  <c r="AM78" i="23"/>
  <c r="AN78" i="23"/>
  <c r="AP78" i="23"/>
  <c r="AQ78" i="23"/>
  <c r="AR78" i="23"/>
  <c r="AK79" i="23"/>
  <c r="AL79" i="23"/>
  <c r="AM79" i="23"/>
  <c r="AN79" i="23"/>
  <c r="AP79" i="23"/>
  <c r="AQ79" i="23"/>
  <c r="AR79" i="23"/>
  <c r="AK80" i="23"/>
  <c r="AL80" i="23"/>
  <c r="AM80" i="23"/>
  <c r="AN80" i="23"/>
  <c r="AP80" i="23"/>
  <c r="AQ80" i="23"/>
  <c r="AR80" i="23"/>
  <c r="AK81" i="23"/>
  <c r="AL81" i="23"/>
  <c r="AM81" i="23"/>
  <c r="AN81" i="23"/>
  <c r="AP81" i="23"/>
  <c r="AQ81" i="23"/>
  <c r="AR81" i="23"/>
  <c r="AK82" i="23"/>
  <c r="AL82" i="23"/>
  <c r="AM82" i="23"/>
  <c r="AN82" i="23"/>
  <c r="AP82" i="23"/>
  <c r="AR82" i="23"/>
  <c r="AK83" i="23"/>
  <c r="AL83" i="23"/>
  <c r="AM83" i="23"/>
  <c r="AN83" i="23"/>
  <c r="AP83" i="23"/>
  <c r="AR83" i="23"/>
  <c r="AK84" i="23"/>
  <c r="AL84" i="23"/>
  <c r="AM84" i="23"/>
  <c r="AN84" i="23"/>
  <c r="AP84" i="23"/>
  <c r="AR84" i="23"/>
  <c r="AK85" i="23"/>
  <c r="AL85" i="23"/>
  <c r="AM85" i="23"/>
  <c r="AN85" i="23"/>
  <c r="AP85" i="23"/>
  <c r="AR85" i="23"/>
  <c r="AK86" i="23"/>
  <c r="AL86" i="23"/>
  <c r="AM86" i="23"/>
  <c r="AN86" i="23"/>
  <c r="AP86" i="23"/>
  <c r="AR86" i="23"/>
  <c r="AK87" i="23"/>
  <c r="AL87" i="23"/>
  <c r="AM87" i="23"/>
  <c r="AN87" i="23"/>
  <c r="AP87" i="23"/>
  <c r="AR87" i="23"/>
  <c r="AK88" i="23"/>
  <c r="AL88" i="23"/>
  <c r="AM88" i="23"/>
  <c r="AN88" i="23"/>
  <c r="AP88" i="23"/>
  <c r="AR88" i="23"/>
  <c r="AK89" i="23"/>
  <c r="AL89" i="23"/>
  <c r="AM89" i="23"/>
  <c r="AN89" i="23"/>
  <c r="AP89" i="23"/>
  <c r="AR89" i="23"/>
  <c r="AK90" i="23"/>
  <c r="AL90" i="23"/>
  <c r="AM90" i="23"/>
  <c r="AN90" i="23"/>
  <c r="AP90" i="23"/>
  <c r="AR90" i="23"/>
  <c r="AK91" i="23"/>
  <c r="AL91" i="23"/>
  <c r="AM91" i="23"/>
  <c r="AN91" i="23"/>
  <c r="AP91" i="23"/>
  <c r="AR91" i="23"/>
  <c r="AK92" i="23"/>
  <c r="AL92" i="23"/>
  <c r="AM92" i="23"/>
  <c r="AN92" i="23"/>
  <c r="AP92" i="23"/>
  <c r="AR92" i="23"/>
  <c r="AK93" i="23"/>
  <c r="AL93" i="23"/>
  <c r="AM93" i="23"/>
  <c r="AN93" i="23"/>
  <c r="AP93" i="23"/>
  <c r="AR93" i="23"/>
  <c r="AK94" i="23"/>
  <c r="AL94" i="23"/>
  <c r="AM94" i="23"/>
  <c r="AN94" i="23"/>
  <c r="AP94" i="23"/>
  <c r="AR94" i="23"/>
  <c r="AK95" i="23"/>
  <c r="AL95" i="23"/>
  <c r="AM95" i="23"/>
  <c r="AN95" i="23"/>
  <c r="AP95" i="23"/>
  <c r="AR95" i="23"/>
  <c r="AK96" i="23"/>
  <c r="AL96" i="23"/>
  <c r="AM96" i="23"/>
  <c r="AN96" i="23"/>
  <c r="AP96" i="23"/>
  <c r="AR96" i="23"/>
  <c r="AK97" i="23"/>
  <c r="AL97" i="23"/>
  <c r="AM97" i="23"/>
  <c r="AN97" i="23"/>
  <c r="AP97" i="23"/>
  <c r="AR97" i="23"/>
  <c r="AK98" i="23"/>
  <c r="AL98" i="23"/>
  <c r="AM98" i="23"/>
  <c r="AN98" i="23"/>
  <c r="AP98" i="23"/>
  <c r="AR98" i="23"/>
  <c r="AK99" i="23"/>
  <c r="AL99" i="23"/>
  <c r="AM99" i="23"/>
  <c r="AN99" i="23"/>
  <c r="AP99" i="23"/>
  <c r="AR99" i="23"/>
  <c r="AK100" i="23"/>
  <c r="AL100" i="23"/>
  <c r="AM100" i="23"/>
  <c r="AN100" i="23"/>
  <c r="AP100" i="23"/>
  <c r="AR100" i="23"/>
  <c r="AK101" i="23"/>
  <c r="AL101" i="23"/>
  <c r="AM101" i="23"/>
  <c r="AN101" i="23"/>
  <c r="AP101" i="23"/>
  <c r="AR101" i="23"/>
  <c r="AK102" i="23"/>
  <c r="AL102" i="23"/>
  <c r="AM102" i="23"/>
  <c r="AN102" i="23"/>
  <c r="AP102" i="23"/>
  <c r="AR102" i="23"/>
  <c r="AK103" i="23"/>
  <c r="AL103" i="23"/>
  <c r="AM103" i="23"/>
  <c r="AN103" i="23"/>
  <c r="AP103" i="23"/>
  <c r="AR103" i="23"/>
  <c r="AK104" i="23"/>
  <c r="AL104" i="23"/>
  <c r="AM104" i="23"/>
  <c r="AN104" i="23"/>
  <c r="AP104" i="23"/>
  <c r="AQ104" i="23"/>
  <c r="AR104" i="23"/>
  <c r="AK105" i="23"/>
  <c r="AL105" i="23"/>
  <c r="AM105" i="23"/>
  <c r="AN105" i="23"/>
  <c r="AP105" i="23"/>
  <c r="AQ105" i="23"/>
  <c r="AR105" i="23"/>
  <c r="AK106" i="23"/>
  <c r="AL106" i="23"/>
  <c r="AM106" i="23"/>
  <c r="AN106" i="23"/>
  <c r="AP106" i="23"/>
  <c r="AQ106" i="23"/>
  <c r="AR106" i="23"/>
  <c r="AR2" i="23"/>
  <c r="AP2" i="23"/>
  <c r="AN2" i="23"/>
  <c r="AM2" i="23"/>
  <c r="AL2" i="23"/>
  <c r="AK2" i="23"/>
  <c r="Y3" i="23"/>
  <c r="Y4" i="23"/>
  <c r="Y5" i="23"/>
  <c r="Y6" i="23"/>
  <c r="Y7" i="23"/>
  <c r="Y8" i="23"/>
  <c r="Y9" i="23"/>
  <c r="Y10" i="23"/>
  <c r="Y11" i="23"/>
  <c r="Y12" i="23"/>
  <c r="Y13" i="23"/>
  <c r="Y14" i="23"/>
  <c r="Y15" i="23"/>
  <c r="Y16" i="23"/>
  <c r="Y17" i="23"/>
  <c r="Y18" i="23"/>
  <c r="Y19" i="23"/>
  <c r="Y20" i="23"/>
  <c r="Y21" i="23"/>
  <c r="Y22" i="23"/>
  <c r="Y23" i="23"/>
  <c r="Y24" i="23"/>
  <c r="Y25" i="23"/>
  <c r="Y26" i="23"/>
  <c r="Y27" i="23"/>
  <c r="Y28" i="23"/>
  <c r="Y29" i="23"/>
  <c r="Y30" i="23"/>
  <c r="Y31" i="23"/>
  <c r="Y32" i="23"/>
  <c r="Y33" i="23"/>
  <c r="Y34" i="23"/>
  <c r="Y35" i="23"/>
  <c r="Y36" i="23"/>
  <c r="Y37" i="23"/>
  <c r="Y38" i="23"/>
  <c r="Y39" i="23"/>
  <c r="Y40" i="23"/>
  <c r="Y41" i="23"/>
  <c r="Y42" i="23"/>
  <c r="Y43" i="23"/>
  <c r="Y44" i="23"/>
  <c r="Y45" i="23"/>
  <c r="Y46" i="23"/>
  <c r="Y47" i="23"/>
  <c r="Y48" i="23"/>
  <c r="Y49" i="23"/>
  <c r="Y50" i="23"/>
  <c r="Y51" i="23"/>
  <c r="Y52" i="23"/>
  <c r="Y53" i="23"/>
  <c r="Y54" i="23"/>
  <c r="Y55" i="23"/>
  <c r="Y56" i="23"/>
  <c r="Y57" i="23"/>
  <c r="Y58" i="23"/>
  <c r="Y59" i="23"/>
  <c r="Y60" i="23"/>
  <c r="Y61" i="23"/>
  <c r="Y62" i="23"/>
  <c r="Y63" i="23"/>
  <c r="Y64" i="23"/>
  <c r="Y65" i="23"/>
  <c r="Y66" i="23"/>
  <c r="Y67" i="23"/>
  <c r="Y68" i="23"/>
  <c r="Y69" i="23"/>
  <c r="Y70" i="23"/>
  <c r="Y71" i="23"/>
  <c r="Y72" i="23"/>
  <c r="Y73" i="23"/>
  <c r="Y74" i="23"/>
  <c r="Y75" i="23"/>
  <c r="Y76" i="23"/>
  <c r="Y77" i="23"/>
  <c r="Y78" i="23"/>
  <c r="Y79" i="23"/>
  <c r="Y80" i="23"/>
  <c r="Y81" i="23"/>
  <c r="Y82" i="23"/>
  <c r="Y83" i="23"/>
  <c r="Y84" i="23"/>
  <c r="Y85" i="23"/>
  <c r="Y86" i="23"/>
  <c r="Y87" i="23"/>
  <c r="Y88" i="23"/>
  <c r="Y89" i="23"/>
  <c r="Y90" i="23"/>
  <c r="Y91" i="23"/>
  <c r="Y92" i="23"/>
  <c r="Y93" i="23"/>
  <c r="Y94" i="23"/>
  <c r="Y95" i="23"/>
  <c r="Y96" i="23"/>
  <c r="Y97" i="23"/>
  <c r="Y98" i="23"/>
  <c r="Y99" i="23"/>
  <c r="Y100" i="23"/>
  <c r="Y101" i="23"/>
  <c r="Y102" i="23"/>
  <c r="Y103" i="23"/>
  <c r="Y104" i="23"/>
  <c r="Y105" i="23"/>
  <c r="Y106" i="23"/>
  <c r="Y107" i="23"/>
  <c r="Y108" i="23"/>
  <c r="Y109" i="23"/>
  <c r="Y110" i="23"/>
  <c r="Y111" i="23"/>
  <c r="Y112" i="23"/>
  <c r="Y113" i="23"/>
  <c r="Y114" i="23"/>
  <c r="Y115" i="23"/>
  <c r="Y116" i="23"/>
  <c r="Y117" i="23"/>
  <c r="Y118" i="23"/>
  <c r="Y119" i="23"/>
  <c r="Y120" i="23"/>
  <c r="Y121" i="23"/>
  <c r="Y122" i="23"/>
  <c r="Y123" i="23"/>
  <c r="Y124" i="23"/>
  <c r="Y125" i="23"/>
  <c r="Y126" i="23"/>
  <c r="Y127" i="23"/>
  <c r="Y128" i="23"/>
  <c r="Y129" i="23"/>
  <c r="Y130" i="23"/>
  <c r="Y131" i="23"/>
  <c r="Y132" i="23"/>
  <c r="Y133" i="23"/>
  <c r="Y134" i="23"/>
  <c r="Y135" i="23"/>
  <c r="Y136" i="23"/>
  <c r="Y137" i="23"/>
  <c r="Y138" i="23"/>
  <c r="Y139" i="23"/>
  <c r="Y140" i="23"/>
  <c r="Y141" i="23"/>
  <c r="Y142" i="23"/>
  <c r="Y143" i="23"/>
  <c r="Y144" i="23"/>
  <c r="Y145" i="23"/>
  <c r="Y146" i="23"/>
  <c r="Y147" i="23"/>
  <c r="Y148" i="23"/>
  <c r="Y149" i="23"/>
  <c r="Y150" i="23"/>
  <c r="Y151" i="23"/>
  <c r="Y152" i="23"/>
  <c r="Y153" i="23"/>
  <c r="Y154" i="23"/>
  <c r="Y155" i="23"/>
  <c r="Y156" i="23"/>
  <c r="Y157" i="23"/>
  <c r="Y158" i="23"/>
  <c r="Y159" i="23"/>
  <c r="Y160" i="23"/>
  <c r="Y161" i="23"/>
  <c r="Y162" i="23"/>
  <c r="Y163" i="23"/>
  <c r="Y164" i="23"/>
  <c r="Y165" i="23"/>
  <c r="Y166" i="23"/>
  <c r="Y167" i="23"/>
  <c r="Y168" i="23"/>
  <c r="Y169" i="23"/>
  <c r="Y170" i="23"/>
  <c r="Y171" i="23"/>
  <c r="Y172" i="23"/>
  <c r="Y173" i="23"/>
  <c r="Y174" i="23"/>
  <c r="Y175" i="23"/>
  <c r="Y176" i="23"/>
  <c r="Y177" i="23"/>
  <c r="Y178" i="23"/>
  <c r="Y179" i="23"/>
  <c r="Y180" i="23"/>
  <c r="Y181" i="23"/>
  <c r="Y182" i="23"/>
  <c r="Y183" i="23"/>
  <c r="Y184" i="23"/>
  <c r="Y185" i="23"/>
  <c r="Y186" i="23"/>
  <c r="Y187" i="23"/>
  <c r="Y188" i="23"/>
  <c r="Y189" i="23"/>
  <c r="Y190" i="23"/>
  <c r="Y191" i="23"/>
  <c r="Y192" i="23"/>
  <c r="Y193" i="23"/>
  <c r="Y194" i="23"/>
  <c r="Y195" i="23"/>
  <c r="Y196" i="23"/>
  <c r="Y197" i="23"/>
  <c r="Y198" i="23"/>
  <c r="Y199" i="23"/>
  <c r="Y200" i="23"/>
  <c r="Y201" i="23"/>
  <c r="Y202" i="23"/>
  <c r="Y203" i="23"/>
  <c r="Y204" i="23"/>
  <c r="Y205" i="23"/>
  <c r="Y206" i="23"/>
  <c r="Y207" i="23"/>
  <c r="Y208" i="23"/>
  <c r="Y209" i="23"/>
  <c r="Y210" i="23"/>
  <c r="Y211" i="23"/>
  <c r="Y212" i="23"/>
  <c r="Y213" i="23"/>
  <c r="Y214" i="23"/>
  <c r="Y215" i="23"/>
  <c r="Y216" i="23"/>
  <c r="Y217" i="23"/>
  <c r="Y218" i="23"/>
  <c r="Y219" i="23"/>
  <c r="Y220" i="23"/>
  <c r="Y221" i="23"/>
  <c r="Y222" i="23"/>
  <c r="Y223" i="23"/>
  <c r="Y224" i="23"/>
  <c r="Y225" i="23"/>
  <c r="Y226" i="23"/>
  <c r="Y227" i="23"/>
  <c r="Y228" i="23"/>
  <c r="Y230" i="23"/>
  <c r="Y231" i="23"/>
  <c r="Y232" i="23"/>
  <c r="Y233" i="23"/>
  <c r="Y234" i="23"/>
  <c r="Y235" i="23"/>
  <c r="Y236" i="23"/>
  <c r="Y237" i="23"/>
  <c r="Y238" i="23"/>
  <c r="Y239" i="23"/>
  <c r="Y240" i="23"/>
  <c r="Y241" i="23"/>
  <c r="Y242" i="23"/>
  <c r="Y243" i="23"/>
  <c r="Y244" i="23"/>
  <c r="Y245" i="23"/>
  <c r="Y246" i="23"/>
  <c r="Y247" i="23"/>
  <c r="Y248" i="23"/>
  <c r="Y249" i="23"/>
  <c r="Y250" i="23"/>
  <c r="Y251" i="23"/>
  <c r="Y252" i="23"/>
  <c r="Y253" i="23"/>
  <c r="X3" i="23"/>
  <c r="X4" i="23"/>
  <c r="X5" i="23"/>
  <c r="X6" i="23"/>
  <c r="X7" i="23"/>
  <c r="X8" i="23"/>
  <c r="X9" i="23"/>
  <c r="X10" i="23"/>
  <c r="X11" i="23"/>
  <c r="X12" i="23"/>
  <c r="X13" i="23"/>
  <c r="X14" i="23"/>
  <c r="X15" i="23"/>
  <c r="X16" i="23"/>
  <c r="X17" i="23"/>
  <c r="X18" i="23"/>
  <c r="X19" i="23"/>
  <c r="X20" i="23"/>
  <c r="X21" i="23"/>
  <c r="X22" i="23"/>
  <c r="X23" i="23"/>
  <c r="X24" i="23"/>
  <c r="X25" i="23"/>
  <c r="X26" i="23"/>
  <c r="X27" i="23"/>
  <c r="X28" i="23"/>
  <c r="X29" i="23"/>
  <c r="X30" i="23"/>
  <c r="X31" i="23"/>
  <c r="X32" i="23"/>
  <c r="X33" i="23"/>
  <c r="X34" i="23"/>
  <c r="X35" i="23"/>
  <c r="X36" i="23"/>
  <c r="X37" i="23"/>
  <c r="X38" i="23"/>
  <c r="X39" i="23"/>
  <c r="X40" i="23"/>
  <c r="X41" i="23"/>
  <c r="X42" i="23"/>
  <c r="X43" i="23"/>
  <c r="X44" i="23"/>
  <c r="X45" i="23"/>
  <c r="X46" i="23"/>
  <c r="X47" i="23"/>
  <c r="X48" i="23"/>
  <c r="X49" i="23"/>
  <c r="X50" i="23"/>
  <c r="X51" i="23"/>
  <c r="X52" i="23"/>
  <c r="X53" i="23"/>
  <c r="X54" i="23"/>
  <c r="X55" i="23"/>
  <c r="X56" i="23"/>
  <c r="X57" i="23"/>
  <c r="X58" i="23"/>
  <c r="X59" i="23"/>
  <c r="X60" i="23"/>
  <c r="X61" i="23"/>
  <c r="X62" i="23"/>
  <c r="X63" i="23"/>
  <c r="X64" i="23"/>
  <c r="X65" i="23"/>
  <c r="X66" i="23"/>
  <c r="X67" i="23"/>
  <c r="X68" i="23"/>
  <c r="X69" i="23"/>
  <c r="X70" i="23"/>
  <c r="X71" i="23"/>
  <c r="X72" i="23"/>
  <c r="X73" i="23"/>
  <c r="X74" i="23"/>
  <c r="X75" i="23"/>
  <c r="X76" i="23"/>
  <c r="X77" i="23"/>
  <c r="X78" i="23"/>
  <c r="X79" i="23"/>
  <c r="X80" i="23"/>
  <c r="X81" i="23"/>
  <c r="X82" i="23"/>
  <c r="X83" i="23"/>
  <c r="X84" i="23"/>
  <c r="X85" i="23"/>
  <c r="X86" i="23"/>
  <c r="X87" i="23"/>
  <c r="X88" i="23"/>
  <c r="X89" i="23"/>
  <c r="X90" i="23"/>
  <c r="X91" i="23"/>
  <c r="X92" i="23"/>
  <c r="X93" i="23"/>
  <c r="X94" i="23"/>
  <c r="X95" i="23"/>
  <c r="X96" i="23"/>
  <c r="X97" i="23"/>
  <c r="X98" i="23"/>
  <c r="X99" i="23"/>
  <c r="X100" i="23"/>
  <c r="X101" i="23"/>
  <c r="X102" i="23"/>
  <c r="X103" i="23"/>
  <c r="X104" i="23"/>
  <c r="X105" i="23"/>
  <c r="X106" i="23"/>
  <c r="X107" i="23"/>
  <c r="X108" i="23"/>
  <c r="X109" i="23"/>
  <c r="X110" i="23"/>
  <c r="X111" i="23"/>
  <c r="X112" i="23"/>
  <c r="X113" i="23"/>
  <c r="X114" i="23"/>
  <c r="X115" i="23"/>
  <c r="X116" i="23"/>
  <c r="X117" i="23"/>
  <c r="X118" i="23"/>
  <c r="X119" i="23"/>
  <c r="X120" i="23"/>
  <c r="X121" i="23"/>
  <c r="X122" i="23"/>
  <c r="X123" i="23"/>
  <c r="X124" i="23"/>
  <c r="X125" i="23"/>
  <c r="X126" i="23"/>
  <c r="X127" i="23"/>
  <c r="X128" i="23"/>
  <c r="X129" i="23"/>
  <c r="X130" i="23"/>
  <c r="X131" i="23"/>
  <c r="X132" i="23"/>
  <c r="X133" i="23"/>
  <c r="X134" i="23"/>
  <c r="X135" i="23"/>
  <c r="X136" i="23"/>
  <c r="X137" i="23"/>
  <c r="X138" i="23"/>
  <c r="X139" i="23"/>
  <c r="X140" i="23"/>
  <c r="X141" i="23"/>
  <c r="X142" i="23"/>
  <c r="X143" i="23"/>
  <c r="X144" i="23"/>
  <c r="X145" i="23"/>
  <c r="X146" i="23"/>
  <c r="X147" i="23"/>
  <c r="X148" i="23"/>
  <c r="X149" i="23"/>
  <c r="X150" i="23"/>
  <c r="X151" i="23"/>
  <c r="X152" i="23"/>
  <c r="X153" i="23"/>
  <c r="X154" i="23"/>
  <c r="X155" i="23"/>
  <c r="X156" i="23"/>
  <c r="X157" i="23"/>
  <c r="X158" i="23"/>
  <c r="X159" i="23"/>
  <c r="X160" i="23"/>
  <c r="X161" i="23"/>
  <c r="X162" i="23"/>
  <c r="X163" i="23"/>
  <c r="X164" i="23"/>
  <c r="X165" i="23"/>
  <c r="X166" i="23"/>
  <c r="X167" i="23"/>
  <c r="X168" i="23"/>
  <c r="X169" i="23"/>
  <c r="X170" i="23"/>
  <c r="X171" i="23"/>
  <c r="X172" i="23"/>
  <c r="X173" i="23"/>
  <c r="X174" i="23"/>
  <c r="X175" i="23"/>
  <c r="X176" i="23"/>
  <c r="X177" i="23"/>
  <c r="X178" i="23"/>
  <c r="X179" i="23"/>
  <c r="X180" i="23"/>
  <c r="X181" i="23"/>
  <c r="X182" i="23"/>
  <c r="X183" i="23"/>
  <c r="X184" i="23"/>
  <c r="X185" i="23"/>
  <c r="X186" i="23"/>
  <c r="X187" i="23"/>
  <c r="X188" i="23"/>
  <c r="X189" i="23"/>
  <c r="X190" i="23"/>
  <c r="X191" i="23"/>
  <c r="X192" i="23"/>
  <c r="X193" i="23"/>
  <c r="X194" i="23"/>
  <c r="X195" i="23"/>
  <c r="X196" i="23"/>
  <c r="X197" i="23"/>
  <c r="X198" i="23"/>
  <c r="X199" i="23"/>
  <c r="X200" i="23"/>
  <c r="X201" i="23"/>
  <c r="X202" i="23"/>
  <c r="X203" i="23"/>
  <c r="X204" i="23"/>
  <c r="X205" i="23"/>
  <c r="X206" i="23"/>
  <c r="X207" i="23"/>
  <c r="X208" i="23"/>
  <c r="X209" i="23"/>
  <c r="X210" i="23"/>
  <c r="X211" i="23"/>
  <c r="X212" i="23"/>
  <c r="X213" i="23"/>
  <c r="X214" i="23"/>
  <c r="X215" i="23"/>
  <c r="X216" i="23"/>
  <c r="X217" i="23"/>
  <c r="X218" i="23"/>
  <c r="X219" i="23"/>
  <c r="X220" i="23"/>
  <c r="X221" i="23"/>
  <c r="X222" i="23"/>
  <c r="X223" i="23"/>
  <c r="X224" i="23"/>
  <c r="X225" i="23"/>
  <c r="X226" i="23"/>
  <c r="X227" i="23"/>
  <c r="X228" i="23"/>
  <c r="X230" i="23"/>
  <c r="X231" i="23"/>
  <c r="X232" i="23"/>
  <c r="X233" i="23"/>
  <c r="X234" i="23"/>
  <c r="X235" i="23"/>
  <c r="X236" i="23"/>
  <c r="X237" i="23"/>
  <c r="X238" i="23"/>
  <c r="X239" i="23"/>
  <c r="X240" i="23"/>
  <c r="X241" i="23"/>
  <c r="X242" i="23"/>
  <c r="X243" i="23"/>
  <c r="X244" i="23"/>
  <c r="X245" i="23"/>
  <c r="X246" i="23"/>
  <c r="X247" i="23"/>
  <c r="X248" i="23"/>
  <c r="X249" i="23"/>
  <c r="X250" i="23"/>
  <c r="X251" i="23"/>
  <c r="X252" i="23"/>
  <c r="X253" i="23"/>
  <c r="V3" i="23"/>
  <c r="V4" i="23"/>
  <c r="V5" i="23"/>
  <c r="V6" i="23"/>
  <c r="V7" i="23"/>
  <c r="V8" i="23"/>
  <c r="V9" i="23"/>
  <c r="V10" i="23"/>
  <c r="V11" i="23"/>
  <c r="V12" i="23"/>
  <c r="V13" i="23"/>
  <c r="V14" i="23"/>
  <c r="V15" i="23"/>
  <c r="V16" i="23"/>
  <c r="V17" i="23"/>
  <c r="V18" i="23"/>
  <c r="V19" i="23"/>
  <c r="V20" i="23"/>
  <c r="V21" i="23"/>
  <c r="V22" i="23"/>
  <c r="V23" i="23"/>
  <c r="V24" i="23"/>
  <c r="V25" i="23"/>
  <c r="V26" i="23"/>
  <c r="V27" i="23"/>
  <c r="V28" i="23"/>
  <c r="V29" i="23"/>
  <c r="V30" i="23"/>
  <c r="V31" i="23"/>
  <c r="V32" i="23"/>
  <c r="V33" i="23"/>
  <c r="V34" i="23"/>
  <c r="V35" i="23"/>
  <c r="V36" i="23"/>
  <c r="V37" i="23"/>
  <c r="V38" i="23"/>
  <c r="V39" i="23"/>
  <c r="V40" i="23"/>
  <c r="V41" i="23"/>
  <c r="V42" i="23"/>
  <c r="V43" i="23"/>
  <c r="V44" i="23"/>
  <c r="V45" i="23"/>
  <c r="V46" i="23"/>
  <c r="V47" i="23"/>
  <c r="V48" i="23"/>
  <c r="V49" i="23"/>
  <c r="V50" i="23"/>
  <c r="V51" i="23"/>
  <c r="V52" i="23"/>
  <c r="V53" i="23"/>
  <c r="V54" i="23"/>
  <c r="V55" i="23"/>
  <c r="V56" i="23"/>
  <c r="V57" i="23"/>
  <c r="V58" i="23"/>
  <c r="V59" i="23"/>
  <c r="V60" i="23"/>
  <c r="V61" i="23"/>
  <c r="V62" i="23"/>
  <c r="V63" i="23"/>
  <c r="V64" i="23"/>
  <c r="V65" i="23"/>
  <c r="V66" i="23"/>
  <c r="V67" i="23"/>
  <c r="V68" i="23"/>
  <c r="V69" i="23"/>
  <c r="V70" i="23"/>
  <c r="V71" i="23"/>
  <c r="V72" i="23"/>
  <c r="V73" i="23"/>
  <c r="V74" i="23"/>
  <c r="V75" i="23"/>
  <c r="V76" i="23"/>
  <c r="V77" i="23"/>
  <c r="V78" i="23"/>
  <c r="V79" i="23"/>
  <c r="V80" i="23"/>
  <c r="V81" i="23"/>
  <c r="V82" i="23"/>
  <c r="V83" i="23"/>
  <c r="V84" i="23"/>
  <c r="V85" i="23"/>
  <c r="V86" i="23"/>
  <c r="V87" i="23"/>
  <c r="V88" i="23"/>
  <c r="V89" i="23"/>
  <c r="V90" i="23"/>
  <c r="V91" i="23"/>
  <c r="V92" i="23"/>
  <c r="V93" i="23"/>
  <c r="V94" i="23"/>
  <c r="V95" i="23"/>
  <c r="V96" i="23"/>
  <c r="V97" i="23"/>
  <c r="V98" i="23"/>
  <c r="V99" i="23"/>
  <c r="V100" i="23"/>
  <c r="V101" i="23"/>
  <c r="V102" i="23"/>
  <c r="V103" i="23"/>
  <c r="V104" i="23"/>
  <c r="V105" i="23"/>
  <c r="V106" i="23"/>
  <c r="V107" i="23"/>
  <c r="V108" i="23"/>
  <c r="V109" i="23"/>
  <c r="V110" i="23"/>
  <c r="V111" i="23"/>
  <c r="V112" i="23"/>
  <c r="V113" i="23"/>
  <c r="V114" i="23"/>
  <c r="V115" i="23"/>
  <c r="V116" i="23"/>
  <c r="V117" i="23"/>
  <c r="V118" i="23"/>
  <c r="V119" i="23"/>
  <c r="V120" i="23"/>
  <c r="V121" i="23"/>
  <c r="V122" i="23"/>
  <c r="V123" i="23"/>
  <c r="V124" i="23"/>
  <c r="V125" i="23"/>
  <c r="V126" i="23"/>
  <c r="V127" i="23"/>
  <c r="V128" i="23"/>
  <c r="V129" i="23"/>
  <c r="V130" i="23"/>
  <c r="V131" i="23"/>
  <c r="V132" i="23"/>
  <c r="V133" i="23"/>
  <c r="V134" i="23"/>
  <c r="V135" i="23"/>
  <c r="V136" i="23"/>
  <c r="V137" i="23"/>
  <c r="V138" i="23"/>
  <c r="V139" i="23"/>
  <c r="V140" i="23"/>
  <c r="V141" i="23"/>
  <c r="V142" i="23"/>
  <c r="V143" i="23"/>
  <c r="V144" i="23"/>
  <c r="V145" i="23"/>
  <c r="V146" i="23"/>
  <c r="V147" i="23"/>
  <c r="V148" i="23"/>
  <c r="V149" i="23"/>
  <c r="V150" i="23"/>
  <c r="V151" i="23"/>
  <c r="V152" i="23"/>
  <c r="V153" i="23"/>
  <c r="V154" i="23"/>
  <c r="V155" i="23"/>
  <c r="V156" i="23"/>
  <c r="V157" i="23"/>
  <c r="V158" i="23"/>
  <c r="V159" i="23"/>
  <c r="V160" i="23"/>
  <c r="V161" i="23"/>
  <c r="V162" i="23"/>
  <c r="V163" i="23"/>
  <c r="V164" i="23"/>
  <c r="V165" i="23"/>
  <c r="V166" i="23"/>
  <c r="V167" i="23"/>
  <c r="V168" i="23"/>
  <c r="V169" i="23"/>
  <c r="V170" i="23"/>
  <c r="V171" i="23"/>
  <c r="V172" i="23"/>
  <c r="V173" i="23"/>
  <c r="V174" i="23"/>
  <c r="V175" i="23"/>
  <c r="V176" i="23"/>
  <c r="V177" i="23"/>
  <c r="V178" i="23"/>
  <c r="V179" i="23"/>
  <c r="V180" i="23"/>
  <c r="V181" i="23"/>
  <c r="V182" i="23"/>
  <c r="V183" i="23"/>
  <c r="V184" i="23"/>
  <c r="V185" i="23"/>
  <c r="V186" i="23"/>
  <c r="V187" i="23"/>
  <c r="V188" i="23"/>
  <c r="V189" i="23"/>
  <c r="V190" i="23"/>
  <c r="V191" i="23"/>
  <c r="V192" i="23"/>
  <c r="V193" i="23"/>
  <c r="V194" i="23"/>
  <c r="V195" i="23"/>
  <c r="V196" i="23"/>
  <c r="V197" i="23"/>
  <c r="V198" i="23"/>
  <c r="V199" i="23"/>
  <c r="V200" i="23"/>
  <c r="V201" i="23"/>
  <c r="V202" i="23"/>
  <c r="V203" i="23"/>
  <c r="V204" i="23"/>
  <c r="V205" i="23"/>
  <c r="V206" i="23"/>
  <c r="V207" i="23"/>
  <c r="V208" i="23"/>
  <c r="V209" i="23"/>
  <c r="V210" i="23"/>
  <c r="V211" i="23"/>
  <c r="V212" i="23"/>
  <c r="V213" i="23"/>
  <c r="V214" i="23"/>
  <c r="V215" i="23"/>
  <c r="V216" i="23"/>
  <c r="V217" i="23"/>
  <c r="V218" i="23"/>
  <c r="V219" i="23"/>
  <c r="V220" i="23"/>
  <c r="V221" i="23"/>
  <c r="V222" i="23"/>
  <c r="V223" i="23"/>
  <c r="V224" i="23"/>
  <c r="V225" i="23"/>
  <c r="V226" i="23"/>
  <c r="V227" i="23"/>
  <c r="V228" i="23"/>
  <c r="V230" i="23"/>
  <c r="V231" i="23"/>
  <c r="V232" i="23"/>
  <c r="V233" i="23"/>
  <c r="V234" i="23"/>
  <c r="V235" i="23"/>
  <c r="V236" i="23"/>
  <c r="V237" i="23"/>
  <c r="V238" i="23"/>
  <c r="V239" i="23"/>
  <c r="V240" i="23"/>
  <c r="V241" i="23"/>
  <c r="V242" i="23"/>
  <c r="V243" i="23"/>
  <c r="V244" i="23"/>
  <c r="V245" i="23"/>
  <c r="V246" i="23"/>
  <c r="V247" i="23"/>
  <c r="V248" i="23"/>
  <c r="V249" i="23"/>
  <c r="V250" i="23"/>
  <c r="V251" i="23"/>
  <c r="V252" i="23"/>
  <c r="V253" i="23"/>
  <c r="U3" i="23"/>
  <c r="U4" i="23"/>
  <c r="U5" i="23"/>
  <c r="U6" i="23"/>
  <c r="U7" i="23"/>
  <c r="U8" i="23"/>
  <c r="U9" i="23"/>
  <c r="U10" i="23"/>
  <c r="U11" i="23"/>
  <c r="U12" i="23"/>
  <c r="U13" i="23"/>
  <c r="U14" i="23"/>
  <c r="U15" i="23"/>
  <c r="U16" i="23"/>
  <c r="U17" i="23"/>
  <c r="U18" i="23"/>
  <c r="U19" i="23"/>
  <c r="U20" i="23"/>
  <c r="U21" i="23"/>
  <c r="U22" i="23"/>
  <c r="U23" i="23"/>
  <c r="U24" i="23"/>
  <c r="U25" i="23"/>
  <c r="U26" i="23"/>
  <c r="U27" i="23"/>
  <c r="U28" i="23"/>
  <c r="U29" i="23"/>
  <c r="U30" i="23"/>
  <c r="U31" i="23"/>
  <c r="U32" i="23"/>
  <c r="U33" i="23"/>
  <c r="U34" i="23"/>
  <c r="U35" i="23"/>
  <c r="U36" i="23"/>
  <c r="U37" i="23"/>
  <c r="U38" i="23"/>
  <c r="U39" i="23"/>
  <c r="U40" i="23"/>
  <c r="U41" i="23"/>
  <c r="U42" i="23"/>
  <c r="U43" i="23"/>
  <c r="U44" i="23"/>
  <c r="U45" i="23"/>
  <c r="U46" i="23"/>
  <c r="U47" i="23"/>
  <c r="U48" i="23"/>
  <c r="U49" i="23"/>
  <c r="U50" i="23"/>
  <c r="U51" i="23"/>
  <c r="U52" i="23"/>
  <c r="U53" i="23"/>
  <c r="U54" i="23"/>
  <c r="U55" i="23"/>
  <c r="U56" i="23"/>
  <c r="U57" i="23"/>
  <c r="U58" i="23"/>
  <c r="U59" i="23"/>
  <c r="U60" i="23"/>
  <c r="U61" i="23"/>
  <c r="U62" i="23"/>
  <c r="U63" i="23"/>
  <c r="U64" i="23"/>
  <c r="U65" i="23"/>
  <c r="U66" i="23"/>
  <c r="U67" i="23"/>
  <c r="U68" i="23"/>
  <c r="U69" i="23"/>
  <c r="U70" i="23"/>
  <c r="U71" i="23"/>
  <c r="U72" i="23"/>
  <c r="U73" i="23"/>
  <c r="U74" i="23"/>
  <c r="U75" i="23"/>
  <c r="U76" i="23"/>
  <c r="U77" i="23"/>
  <c r="U78" i="23"/>
  <c r="U79" i="23"/>
  <c r="U80" i="23"/>
  <c r="U81" i="23"/>
  <c r="U82" i="23"/>
  <c r="U83" i="23"/>
  <c r="U84" i="23"/>
  <c r="U85" i="23"/>
  <c r="U86" i="23"/>
  <c r="U87" i="23"/>
  <c r="U88" i="23"/>
  <c r="U89" i="23"/>
  <c r="U90" i="23"/>
  <c r="U91" i="23"/>
  <c r="U92" i="23"/>
  <c r="U93" i="23"/>
  <c r="U94" i="23"/>
  <c r="U95" i="23"/>
  <c r="U96" i="23"/>
  <c r="U97" i="23"/>
  <c r="U98" i="23"/>
  <c r="U99" i="23"/>
  <c r="U100" i="23"/>
  <c r="U101" i="23"/>
  <c r="U102" i="23"/>
  <c r="U103" i="23"/>
  <c r="U104" i="23"/>
  <c r="U105" i="23"/>
  <c r="U106" i="23"/>
  <c r="U107" i="23"/>
  <c r="U108" i="23"/>
  <c r="U109" i="23"/>
  <c r="U110" i="23"/>
  <c r="U111" i="23"/>
  <c r="U112" i="23"/>
  <c r="U113" i="23"/>
  <c r="U114" i="23"/>
  <c r="U115" i="23"/>
  <c r="U116" i="23"/>
  <c r="U117" i="23"/>
  <c r="U118" i="23"/>
  <c r="U119" i="23"/>
  <c r="U120" i="23"/>
  <c r="U121" i="23"/>
  <c r="U122" i="23"/>
  <c r="U123" i="23"/>
  <c r="U124" i="23"/>
  <c r="U125" i="23"/>
  <c r="U126" i="23"/>
  <c r="U127" i="23"/>
  <c r="U128" i="23"/>
  <c r="U129" i="23"/>
  <c r="U130" i="23"/>
  <c r="U131" i="23"/>
  <c r="U132" i="23"/>
  <c r="U133" i="23"/>
  <c r="U134" i="23"/>
  <c r="U135" i="23"/>
  <c r="U136" i="23"/>
  <c r="U137" i="23"/>
  <c r="U138" i="23"/>
  <c r="U139" i="23"/>
  <c r="U140" i="23"/>
  <c r="U141" i="23"/>
  <c r="U142" i="23"/>
  <c r="U143" i="23"/>
  <c r="U144" i="23"/>
  <c r="U145" i="23"/>
  <c r="U146" i="23"/>
  <c r="U147" i="23"/>
  <c r="U148" i="23"/>
  <c r="U149" i="23"/>
  <c r="U150" i="23"/>
  <c r="U151" i="23"/>
  <c r="U152" i="23"/>
  <c r="U153" i="23"/>
  <c r="U154" i="23"/>
  <c r="U155" i="23"/>
  <c r="U156" i="23"/>
  <c r="U157" i="23"/>
  <c r="U158" i="23"/>
  <c r="U159" i="23"/>
  <c r="U160" i="23"/>
  <c r="U161" i="23"/>
  <c r="U162" i="23"/>
  <c r="U163" i="23"/>
  <c r="U164" i="23"/>
  <c r="U165" i="23"/>
  <c r="U166" i="23"/>
  <c r="U167" i="23"/>
  <c r="U168" i="23"/>
  <c r="U169" i="23"/>
  <c r="U170" i="23"/>
  <c r="U171" i="23"/>
  <c r="U172" i="23"/>
  <c r="U173" i="23"/>
  <c r="U174" i="23"/>
  <c r="U175" i="23"/>
  <c r="U176" i="23"/>
  <c r="U177" i="23"/>
  <c r="U178" i="23"/>
  <c r="U179" i="23"/>
  <c r="U180" i="23"/>
  <c r="U181" i="23"/>
  <c r="U182" i="23"/>
  <c r="U183" i="23"/>
  <c r="U184" i="23"/>
  <c r="U185" i="23"/>
  <c r="U186" i="23"/>
  <c r="U187" i="23"/>
  <c r="U188" i="23"/>
  <c r="U189" i="23"/>
  <c r="U190" i="23"/>
  <c r="U191" i="23"/>
  <c r="U192" i="23"/>
  <c r="U193" i="23"/>
  <c r="U194" i="23"/>
  <c r="U195" i="23"/>
  <c r="U196" i="23"/>
  <c r="U197" i="23"/>
  <c r="U198" i="23"/>
  <c r="U199" i="23"/>
  <c r="U200" i="23"/>
  <c r="U201" i="23"/>
  <c r="U202" i="23"/>
  <c r="U203" i="23"/>
  <c r="U204" i="23"/>
  <c r="U205" i="23"/>
  <c r="U206" i="23"/>
  <c r="U207" i="23"/>
  <c r="U208" i="23"/>
  <c r="U209" i="23"/>
  <c r="U210" i="23"/>
  <c r="U211" i="23"/>
  <c r="U212" i="23"/>
  <c r="U213" i="23"/>
  <c r="U214" i="23"/>
  <c r="U215" i="23"/>
  <c r="U216" i="23"/>
  <c r="U217" i="23"/>
  <c r="U218" i="23"/>
  <c r="U219" i="23"/>
  <c r="U220" i="23"/>
  <c r="U221" i="23"/>
  <c r="U222" i="23"/>
  <c r="U223" i="23"/>
  <c r="U224" i="23"/>
  <c r="U225" i="23"/>
  <c r="U226" i="23"/>
  <c r="U227" i="23"/>
  <c r="U228" i="23"/>
  <c r="U230" i="23"/>
  <c r="U231" i="23"/>
  <c r="U232" i="23"/>
  <c r="U233" i="23"/>
  <c r="U234" i="23"/>
  <c r="U235" i="23"/>
  <c r="U236" i="23"/>
  <c r="U237" i="23"/>
  <c r="U238" i="23"/>
  <c r="U239" i="23"/>
  <c r="U240" i="23"/>
  <c r="U241" i="23"/>
  <c r="U242" i="23"/>
  <c r="U243" i="23"/>
  <c r="U244" i="23"/>
  <c r="U245" i="23"/>
  <c r="U246" i="23"/>
  <c r="U247" i="23"/>
  <c r="U248" i="23"/>
  <c r="U249" i="23"/>
  <c r="U250" i="23"/>
  <c r="U251" i="23"/>
  <c r="U252" i="23"/>
  <c r="U253" i="23"/>
  <c r="T3" i="23"/>
  <c r="T4" i="23"/>
  <c r="T5" i="23"/>
  <c r="T6" i="23"/>
  <c r="T7" i="23"/>
  <c r="T8" i="23"/>
  <c r="T9" i="23"/>
  <c r="T10" i="23"/>
  <c r="T11" i="23"/>
  <c r="T12" i="23"/>
  <c r="T13" i="23"/>
  <c r="T14" i="23"/>
  <c r="T15" i="23"/>
  <c r="T16" i="23"/>
  <c r="T17" i="23"/>
  <c r="T18" i="23"/>
  <c r="T19" i="23"/>
  <c r="T20" i="23"/>
  <c r="T21" i="23"/>
  <c r="T22" i="23"/>
  <c r="T23" i="23"/>
  <c r="T24" i="23"/>
  <c r="T25" i="23"/>
  <c r="T26" i="23"/>
  <c r="T27" i="23"/>
  <c r="T28" i="23"/>
  <c r="T29" i="23"/>
  <c r="T30" i="23"/>
  <c r="T31" i="23"/>
  <c r="T32" i="23"/>
  <c r="T33" i="23"/>
  <c r="T34" i="23"/>
  <c r="T35" i="23"/>
  <c r="T36" i="23"/>
  <c r="T37" i="23"/>
  <c r="T38" i="23"/>
  <c r="T39" i="23"/>
  <c r="T40" i="23"/>
  <c r="T41" i="23"/>
  <c r="T42" i="23"/>
  <c r="T43" i="23"/>
  <c r="T44" i="23"/>
  <c r="T45" i="23"/>
  <c r="T46" i="23"/>
  <c r="T47" i="23"/>
  <c r="T48" i="23"/>
  <c r="T49" i="23"/>
  <c r="T50" i="23"/>
  <c r="T51" i="23"/>
  <c r="T52" i="23"/>
  <c r="T53" i="23"/>
  <c r="T54" i="23"/>
  <c r="T55" i="23"/>
  <c r="T56" i="23"/>
  <c r="T57" i="23"/>
  <c r="T58" i="23"/>
  <c r="T59" i="23"/>
  <c r="T60" i="23"/>
  <c r="T61" i="23"/>
  <c r="T62" i="23"/>
  <c r="T63" i="23"/>
  <c r="T64" i="23"/>
  <c r="T65" i="23"/>
  <c r="T66" i="23"/>
  <c r="T67" i="23"/>
  <c r="T68" i="23"/>
  <c r="T69" i="23"/>
  <c r="T70" i="23"/>
  <c r="T71" i="23"/>
  <c r="T72" i="23"/>
  <c r="T73" i="23"/>
  <c r="T74" i="23"/>
  <c r="T75" i="23"/>
  <c r="T76" i="23"/>
  <c r="T77" i="23"/>
  <c r="T78" i="23"/>
  <c r="T79" i="23"/>
  <c r="T80" i="23"/>
  <c r="T81" i="23"/>
  <c r="T82" i="23"/>
  <c r="T83" i="23"/>
  <c r="T84" i="23"/>
  <c r="T85" i="23"/>
  <c r="T86" i="23"/>
  <c r="T87" i="23"/>
  <c r="T88" i="23"/>
  <c r="T89" i="23"/>
  <c r="T90" i="23"/>
  <c r="T91" i="23"/>
  <c r="T92" i="23"/>
  <c r="T93" i="23"/>
  <c r="T94" i="23"/>
  <c r="T95" i="23"/>
  <c r="T96" i="23"/>
  <c r="T97" i="23"/>
  <c r="T98" i="23"/>
  <c r="T99" i="23"/>
  <c r="T100" i="23"/>
  <c r="T101" i="23"/>
  <c r="T102" i="23"/>
  <c r="T103" i="23"/>
  <c r="T104" i="23"/>
  <c r="T105" i="23"/>
  <c r="T106" i="23"/>
  <c r="T107" i="23"/>
  <c r="T108" i="23"/>
  <c r="T109" i="23"/>
  <c r="T110" i="23"/>
  <c r="T111" i="23"/>
  <c r="T112" i="23"/>
  <c r="T113" i="23"/>
  <c r="T114" i="23"/>
  <c r="T115" i="23"/>
  <c r="T116" i="23"/>
  <c r="T117" i="23"/>
  <c r="T118" i="23"/>
  <c r="T119" i="23"/>
  <c r="T120" i="23"/>
  <c r="T121" i="23"/>
  <c r="T122" i="23"/>
  <c r="T123" i="23"/>
  <c r="T124" i="23"/>
  <c r="T125" i="23"/>
  <c r="T126" i="23"/>
  <c r="T127" i="23"/>
  <c r="T128" i="23"/>
  <c r="T129" i="23"/>
  <c r="T130" i="23"/>
  <c r="T131" i="23"/>
  <c r="T132" i="23"/>
  <c r="T133" i="23"/>
  <c r="T134" i="23"/>
  <c r="T135" i="23"/>
  <c r="T136" i="23"/>
  <c r="T137" i="23"/>
  <c r="T138" i="23"/>
  <c r="T139" i="23"/>
  <c r="T140" i="23"/>
  <c r="T141" i="23"/>
  <c r="T142" i="23"/>
  <c r="T143" i="23"/>
  <c r="T144" i="23"/>
  <c r="T145" i="23"/>
  <c r="T146" i="23"/>
  <c r="T147" i="23"/>
  <c r="T148" i="23"/>
  <c r="T149" i="23"/>
  <c r="T150" i="23"/>
  <c r="T151" i="23"/>
  <c r="T152" i="23"/>
  <c r="T153" i="23"/>
  <c r="T154" i="23"/>
  <c r="T155" i="23"/>
  <c r="T156" i="23"/>
  <c r="T157" i="23"/>
  <c r="T158" i="23"/>
  <c r="T159" i="23"/>
  <c r="T160" i="23"/>
  <c r="T161" i="23"/>
  <c r="T162" i="23"/>
  <c r="T163" i="23"/>
  <c r="T164" i="23"/>
  <c r="T165" i="23"/>
  <c r="T166" i="23"/>
  <c r="T167" i="23"/>
  <c r="T168" i="23"/>
  <c r="T169" i="23"/>
  <c r="T170" i="23"/>
  <c r="T171" i="23"/>
  <c r="T172" i="23"/>
  <c r="T173" i="23"/>
  <c r="T174" i="23"/>
  <c r="T175" i="23"/>
  <c r="T176" i="23"/>
  <c r="T177" i="23"/>
  <c r="T178" i="23"/>
  <c r="T179" i="23"/>
  <c r="T180" i="23"/>
  <c r="T181" i="23"/>
  <c r="T182" i="23"/>
  <c r="T183" i="23"/>
  <c r="T184" i="23"/>
  <c r="T185" i="23"/>
  <c r="T186" i="23"/>
  <c r="T187" i="23"/>
  <c r="T188" i="23"/>
  <c r="T189" i="23"/>
  <c r="T190" i="23"/>
  <c r="T191" i="23"/>
  <c r="T192" i="23"/>
  <c r="T193" i="23"/>
  <c r="T194" i="23"/>
  <c r="T195" i="23"/>
  <c r="T196" i="23"/>
  <c r="T197" i="23"/>
  <c r="T198" i="23"/>
  <c r="T199" i="23"/>
  <c r="T200" i="23"/>
  <c r="T201" i="23"/>
  <c r="T202" i="23"/>
  <c r="T203" i="23"/>
  <c r="T204" i="23"/>
  <c r="T205" i="23"/>
  <c r="T206" i="23"/>
  <c r="T207" i="23"/>
  <c r="T208" i="23"/>
  <c r="T209" i="23"/>
  <c r="T210" i="23"/>
  <c r="T211" i="23"/>
  <c r="T212" i="23"/>
  <c r="T213" i="23"/>
  <c r="T214" i="23"/>
  <c r="T215" i="23"/>
  <c r="T216" i="23"/>
  <c r="T217" i="23"/>
  <c r="T218" i="23"/>
  <c r="T219" i="23"/>
  <c r="T220" i="23"/>
  <c r="T221" i="23"/>
  <c r="T222" i="23"/>
  <c r="T223" i="23"/>
  <c r="T224" i="23"/>
  <c r="T225" i="23"/>
  <c r="T226" i="23"/>
  <c r="T227" i="23"/>
  <c r="T228" i="23"/>
  <c r="T230" i="23"/>
  <c r="T231" i="23"/>
  <c r="T232" i="23"/>
  <c r="T233" i="23"/>
  <c r="T234" i="23"/>
  <c r="T235" i="23"/>
  <c r="T236" i="23"/>
  <c r="T237" i="23"/>
  <c r="T238" i="23"/>
  <c r="T239" i="23"/>
  <c r="T240" i="23"/>
  <c r="T241" i="23"/>
  <c r="T242" i="23"/>
  <c r="T243" i="23"/>
  <c r="T244" i="23"/>
  <c r="T245" i="23"/>
  <c r="T246" i="23"/>
  <c r="T247" i="23"/>
  <c r="T248" i="23"/>
  <c r="T249" i="23"/>
  <c r="T250" i="23"/>
  <c r="T251" i="23"/>
  <c r="T252" i="23"/>
  <c r="T253" i="23"/>
  <c r="S3" i="23"/>
  <c r="S4" i="23"/>
  <c r="S5" i="23"/>
  <c r="S6" i="23"/>
  <c r="S7" i="23"/>
  <c r="S8" i="23"/>
  <c r="S9" i="23"/>
  <c r="S10" i="23"/>
  <c r="S11" i="23"/>
  <c r="S12" i="23"/>
  <c r="S13" i="23"/>
  <c r="S14" i="23"/>
  <c r="S15" i="23"/>
  <c r="S16" i="23"/>
  <c r="S17" i="23"/>
  <c r="S18" i="23"/>
  <c r="S19" i="23"/>
  <c r="S20" i="23"/>
  <c r="S21" i="23"/>
  <c r="S22" i="23"/>
  <c r="S23" i="23"/>
  <c r="S24" i="23"/>
  <c r="S25" i="23"/>
  <c r="S26" i="23"/>
  <c r="S27" i="23"/>
  <c r="S28" i="23"/>
  <c r="S29" i="23"/>
  <c r="S30" i="23"/>
  <c r="S31" i="23"/>
  <c r="S32" i="23"/>
  <c r="S33" i="23"/>
  <c r="S34" i="23"/>
  <c r="S35" i="23"/>
  <c r="S36" i="23"/>
  <c r="S37" i="23"/>
  <c r="S38" i="23"/>
  <c r="S39" i="23"/>
  <c r="S40" i="23"/>
  <c r="S41" i="23"/>
  <c r="S42" i="23"/>
  <c r="S43" i="23"/>
  <c r="S44" i="23"/>
  <c r="S45" i="23"/>
  <c r="S46" i="23"/>
  <c r="S47" i="23"/>
  <c r="S48" i="23"/>
  <c r="S49" i="23"/>
  <c r="S50" i="23"/>
  <c r="S51" i="23"/>
  <c r="S52" i="23"/>
  <c r="S53" i="23"/>
  <c r="S54" i="23"/>
  <c r="S55" i="23"/>
  <c r="S56" i="23"/>
  <c r="S57" i="23"/>
  <c r="S58" i="23"/>
  <c r="S59" i="23"/>
  <c r="S60" i="23"/>
  <c r="S61" i="23"/>
  <c r="S62" i="23"/>
  <c r="S63" i="23"/>
  <c r="S64" i="23"/>
  <c r="S65" i="23"/>
  <c r="S66" i="23"/>
  <c r="S67" i="23"/>
  <c r="S68" i="23"/>
  <c r="S69" i="23"/>
  <c r="S70" i="23"/>
  <c r="S71" i="23"/>
  <c r="S72" i="23"/>
  <c r="S73" i="23"/>
  <c r="S74" i="23"/>
  <c r="S75" i="23"/>
  <c r="S76" i="23"/>
  <c r="S77" i="23"/>
  <c r="S78" i="23"/>
  <c r="S79" i="23"/>
  <c r="S80" i="23"/>
  <c r="S81" i="23"/>
  <c r="S82" i="23"/>
  <c r="S83" i="23"/>
  <c r="S84" i="23"/>
  <c r="S85" i="23"/>
  <c r="S86" i="23"/>
  <c r="S87" i="23"/>
  <c r="S88" i="23"/>
  <c r="S89" i="23"/>
  <c r="S90" i="23"/>
  <c r="S91" i="23"/>
  <c r="S92" i="23"/>
  <c r="S93" i="23"/>
  <c r="S94" i="23"/>
  <c r="S95" i="23"/>
  <c r="S96" i="23"/>
  <c r="S97" i="23"/>
  <c r="S98" i="23"/>
  <c r="S99" i="23"/>
  <c r="S100" i="23"/>
  <c r="S101" i="23"/>
  <c r="S102" i="23"/>
  <c r="S103" i="23"/>
  <c r="S104" i="23"/>
  <c r="S105" i="23"/>
  <c r="S106" i="23"/>
  <c r="S107" i="23"/>
  <c r="S108" i="23"/>
  <c r="S109" i="23"/>
  <c r="S110" i="23"/>
  <c r="S111" i="23"/>
  <c r="S112" i="23"/>
  <c r="S113" i="23"/>
  <c r="S114" i="23"/>
  <c r="S115" i="23"/>
  <c r="S116" i="23"/>
  <c r="S117" i="23"/>
  <c r="S118" i="23"/>
  <c r="S119" i="23"/>
  <c r="S120" i="23"/>
  <c r="S121" i="23"/>
  <c r="S122" i="23"/>
  <c r="S123" i="23"/>
  <c r="S124" i="23"/>
  <c r="S125" i="23"/>
  <c r="S126" i="23"/>
  <c r="S127" i="23"/>
  <c r="S128" i="23"/>
  <c r="S129" i="23"/>
  <c r="S130" i="23"/>
  <c r="S131" i="23"/>
  <c r="S132" i="23"/>
  <c r="S133" i="23"/>
  <c r="S134" i="23"/>
  <c r="S135" i="23"/>
  <c r="S136" i="23"/>
  <c r="S137" i="23"/>
  <c r="S138" i="23"/>
  <c r="S139" i="23"/>
  <c r="S140" i="23"/>
  <c r="S141" i="23"/>
  <c r="S142" i="23"/>
  <c r="S143" i="23"/>
  <c r="S144" i="23"/>
  <c r="S145" i="23"/>
  <c r="S146" i="23"/>
  <c r="S147" i="23"/>
  <c r="S148" i="23"/>
  <c r="S149" i="23"/>
  <c r="S150" i="23"/>
  <c r="S151" i="23"/>
  <c r="S152" i="23"/>
  <c r="S153" i="23"/>
  <c r="S154" i="23"/>
  <c r="S155" i="23"/>
  <c r="S156" i="23"/>
  <c r="S157" i="23"/>
  <c r="S158" i="23"/>
  <c r="S159" i="23"/>
  <c r="S160" i="23"/>
  <c r="S161" i="23"/>
  <c r="S162" i="23"/>
  <c r="S163" i="23"/>
  <c r="S164" i="23"/>
  <c r="S165" i="23"/>
  <c r="S166" i="23"/>
  <c r="S167" i="23"/>
  <c r="S168" i="23"/>
  <c r="S169" i="23"/>
  <c r="S170" i="23"/>
  <c r="S171" i="23"/>
  <c r="S172" i="23"/>
  <c r="S173" i="23"/>
  <c r="S174" i="23"/>
  <c r="S175" i="23"/>
  <c r="S176" i="23"/>
  <c r="S177" i="23"/>
  <c r="S178" i="23"/>
  <c r="S179" i="23"/>
  <c r="S180" i="23"/>
  <c r="S181" i="23"/>
  <c r="S182" i="23"/>
  <c r="S183" i="23"/>
  <c r="S184" i="23"/>
  <c r="S185" i="23"/>
  <c r="S186" i="23"/>
  <c r="S187" i="23"/>
  <c r="S188" i="23"/>
  <c r="S189" i="23"/>
  <c r="S190" i="23"/>
  <c r="S191" i="23"/>
  <c r="S192" i="23"/>
  <c r="S193" i="23"/>
  <c r="S194" i="23"/>
  <c r="S195" i="23"/>
  <c r="S196" i="23"/>
  <c r="S197" i="23"/>
  <c r="S198" i="23"/>
  <c r="S199" i="23"/>
  <c r="S200" i="23"/>
  <c r="S201" i="23"/>
  <c r="S202" i="23"/>
  <c r="S203" i="23"/>
  <c r="S204" i="23"/>
  <c r="S205" i="23"/>
  <c r="S206" i="23"/>
  <c r="S207" i="23"/>
  <c r="S208" i="23"/>
  <c r="S209" i="23"/>
  <c r="S210" i="23"/>
  <c r="S211" i="23"/>
  <c r="S212" i="23"/>
  <c r="S213" i="23"/>
  <c r="S214" i="23"/>
  <c r="S215" i="23"/>
  <c r="S216" i="23"/>
  <c r="S217" i="23"/>
  <c r="S218" i="23"/>
  <c r="S219" i="23"/>
  <c r="S220" i="23"/>
  <c r="S221" i="23"/>
  <c r="S222" i="23"/>
  <c r="S223" i="23"/>
  <c r="S224" i="23"/>
  <c r="S225" i="23"/>
  <c r="S226" i="23"/>
  <c r="S227" i="23"/>
  <c r="S228" i="23"/>
  <c r="S230" i="23"/>
  <c r="S231" i="23"/>
  <c r="S232" i="23"/>
  <c r="S233" i="23"/>
  <c r="S234" i="23"/>
  <c r="S235" i="23"/>
  <c r="S236" i="23"/>
  <c r="S237" i="23"/>
  <c r="S238" i="23"/>
  <c r="S239" i="23"/>
  <c r="S240" i="23"/>
  <c r="S241" i="23"/>
  <c r="S242" i="23"/>
  <c r="S243" i="23"/>
  <c r="S244" i="23"/>
  <c r="S245" i="23"/>
  <c r="S246" i="23"/>
  <c r="S247" i="23"/>
  <c r="S248" i="23"/>
  <c r="S249" i="23"/>
  <c r="S250" i="23"/>
  <c r="S251" i="23"/>
  <c r="S252" i="23"/>
  <c r="S253" i="23"/>
  <c r="Y2" i="23"/>
  <c r="X2" i="23"/>
  <c r="V2" i="23"/>
  <c r="U2" i="23"/>
  <c r="T2" i="23"/>
  <c r="S2" i="23"/>
  <c r="W204" i="23"/>
  <c r="W197" i="23"/>
  <c r="W157" i="23"/>
  <c r="W127" i="23"/>
  <c r="W126" i="23"/>
  <c r="W125" i="23"/>
  <c r="W124" i="23"/>
  <c r="W119" i="23"/>
  <c r="W118" i="23"/>
  <c r="BI2" i="23" l="1"/>
  <c r="BI246" i="23"/>
  <c r="BI238" i="23"/>
  <c r="BI234" i="23"/>
  <c r="BI230" i="23"/>
  <c r="BI217" i="23"/>
  <c r="BI213" i="23"/>
  <c r="BI209" i="23"/>
  <c r="BI201" i="23"/>
  <c r="BI197" i="23"/>
  <c r="BI193" i="23"/>
  <c r="BI185" i="23"/>
  <c r="BI181" i="23"/>
  <c r="BI177" i="23"/>
  <c r="BI173" i="23"/>
  <c r="BI169" i="23"/>
  <c r="BI157" i="23"/>
  <c r="BI153" i="23"/>
  <c r="BI149" i="23"/>
  <c r="BI145" i="23"/>
  <c r="BI133" i="23"/>
  <c r="BI129" i="23"/>
  <c r="BI121" i="23"/>
  <c r="BI117" i="23"/>
  <c r="BI109" i="23"/>
  <c r="BI105" i="23"/>
  <c r="BI101" i="23"/>
  <c r="BI97" i="23"/>
  <c r="BI89" i="23"/>
  <c r="BI81" i="23"/>
  <c r="BI77" i="23"/>
  <c r="BI73" i="23"/>
  <c r="BI69" i="23"/>
  <c r="BI61" i="23"/>
  <c r="BI53" i="23"/>
  <c r="BI49" i="23"/>
  <c r="BI37" i="23"/>
  <c r="BI33" i="23"/>
  <c r="BI29" i="23"/>
  <c r="BI25" i="23"/>
  <c r="BI21" i="23"/>
  <c r="BI17" i="23"/>
  <c r="BI9" i="23"/>
  <c r="BI5" i="23"/>
  <c r="BI251" i="23"/>
  <c r="BI248" i="23"/>
  <c r="BI244" i="23"/>
  <c r="BI243" i="23"/>
  <c r="BI240" i="23"/>
  <c r="BI239" i="23"/>
  <c r="BI236" i="23"/>
  <c r="BI235" i="23"/>
  <c r="BI232" i="23"/>
  <c r="BI228" i="23"/>
  <c r="BI226" i="23"/>
  <c r="BI224" i="23"/>
  <c r="BI220" i="23"/>
  <c r="BI218" i="23"/>
  <c r="BI216" i="23"/>
  <c r="BI214" i="23"/>
  <c r="BI208" i="23"/>
  <c r="BI204" i="23"/>
  <c r="BI202" i="23"/>
  <c r="BI200" i="23"/>
  <c r="BI198" i="23"/>
  <c r="BI196" i="23"/>
  <c r="BI194" i="23"/>
  <c r="BI192" i="23"/>
  <c r="BI186" i="23"/>
  <c r="BI182" i="23"/>
  <c r="BI180" i="23"/>
  <c r="BI178" i="23"/>
  <c r="BI174" i="23"/>
  <c r="BI172" i="23"/>
  <c r="BI170" i="23"/>
  <c r="BI168" i="23"/>
  <c r="BI166" i="23"/>
  <c r="BI162" i="23"/>
  <c r="BI158" i="23"/>
  <c r="BI154" i="23"/>
  <c r="BI150" i="23"/>
  <c r="BI148" i="23"/>
  <c r="BI144" i="23"/>
  <c r="BI138" i="23"/>
  <c r="BI134" i="23"/>
  <c r="BI132" i="23"/>
  <c r="BI130" i="23"/>
  <c r="BI126" i="23"/>
  <c r="BI124" i="23"/>
  <c r="BI122" i="23"/>
  <c r="BI118" i="23"/>
  <c r="BI112" i="23"/>
  <c r="BI110" i="23"/>
  <c r="BI106" i="23"/>
  <c r="BI104" i="23"/>
  <c r="BI98" i="23"/>
  <c r="BI250" i="23"/>
  <c r="BI242" i="23"/>
  <c r="BI225" i="23"/>
  <c r="BI221" i="23"/>
  <c r="BI205" i="23"/>
  <c r="BI189" i="23"/>
  <c r="BI165" i="23"/>
  <c r="BI161" i="23"/>
  <c r="BI141" i="23"/>
  <c r="BI137" i="23"/>
  <c r="BI125" i="23"/>
  <c r="BI113" i="23"/>
  <c r="BI93" i="23"/>
  <c r="BI85" i="23"/>
  <c r="BI65" i="23"/>
  <c r="BI57" i="23"/>
  <c r="BI45" i="23"/>
  <c r="BI41" i="23"/>
  <c r="BI13" i="23"/>
  <c r="BI252" i="23"/>
  <c r="BI247" i="23"/>
  <c r="BI231" i="23"/>
  <c r="BI222" i="23"/>
  <c r="BI212" i="23"/>
  <c r="BI210" i="23"/>
  <c r="BI206" i="23"/>
  <c r="BI190" i="23"/>
  <c r="BI188" i="23"/>
  <c r="BI184" i="23"/>
  <c r="BI176" i="23"/>
  <c r="BI164" i="23"/>
  <c r="BI160" i="23"/>
  <c r="BI156" i="23"/>
  <c r="BI152" i="23"/>
  <c r="BI146" i="23"/>
  <c r="BI142" i="23"/>
  <c r="BI140" i="23"/>
  <c r="BI136" i="23"/>
  <c r="BI128" i="23"/>
  <c r="BI120" i="23"/>
  <c r="BI116" i="23"/>
  <c r="BI114" i="23"/>
  <c r="BI108" i="23"/>
  <c r="BI102" i="23"/>
  <c r="BI100" i="23"/>
  <c r="BI96" i="23"/>
  <c r="BI94" i="23"/>
  <c r="BI92" i="23"/>
  <c r="BI90" i="23"/>
  <c r="BI88" i="23"/>
  <c r="BI86" i="23"/>
  <c r="BI84" i="23"/>
  <c r="BI82" i="23"/>
  <c r="BI80" i="23"/>
  <c r="BI78" i="23"/>
  <c r="BI76" i="23"/>
  <c r="BI74" i="23"/>
  <c r="BI72" i="23"/>
  <c r="BI70" i="23"/>
  <c r="BI66" i="23"/>
  <c r="BI60" i="23"/>
  <c r="BI56" i="23"/>
  <c r="BI50" i="23"/>
  <c r="BI48" i="23"/>
  <c r="BI44" i="23"/>
  <c r="BI40" i="23"/>
  <c r="BI36" i="23"/>
  <c r="BI34" i="23"/>
  <c r="BI32" i="23"/>
  <c r="BI22" i="23"/>
  <c r="BI18" i="23"/>
  <c r="BI16" i="23"/>
  <c r="BI14" i="23"/>
  <c r="BI10" i="23"/>
  <c r="BI8" i="23"/>
  <c r="BI227" i="23"/>
  <c r="BI223" i="23"/>
  <c r="BI219" i="23"/>
  <c r="BI215" i="23"/>
  <c r="BI211" i="23"/>
  <c r="BI207" i="23"/>
  <c r="BI203" i="23"/>
  <c r="BI199" i="23"/>
  <c r="BI195" i="23"/>
  <c r="BI191" i="23"/>
  <c r="BI187" i="23"/>
  <c r="BI183" i="23"/>
  <c r="BI179" i="23"/>
  <c r="BI175" i="23"/>
  <c r="BI171" i="23"/>
  <c r="BI167" i="23"/>
  <c r="BI163" i="23"/>
  <c r="BI159" i="23"/>
  <c r="BI155" i="23"/>
  <c r="BI151" i="23"/>
  <c r="BI147" i="23"/>
  <c r="BI143" i="23"/>
  <c r="BI139" i="23"/>
  <c r="BI135" i="23"/>
  <c r="BI131" i="23"/>
  <c r="BI127" i="23"/>
  <c r="BI123" i="23"/>
  <c r="BI119" i="23"/>
  <c r="BI115" i="23"/>
  <c r="BI111" i="23"/>
  <c r="BI107" i="23"/>
  <c r="BI103" i="23"/>
  <c r="BI99" i="23"/>
  <c r="BI95" i="23"/>
  <c r="BI91" i="23"/>
  <c r="BI87" i="23"/>
  <c r="BI83" i="23"/>
  <c r="BI79" i="23"/>
  <c r="BI75" i="23"/>
  <c r="BI71" i="23"/>
  <c r="BI67" i="23"/>
  <c r="BI63" i="23"/>
  <c r="BI59" i="23"/>
  <c r="BI55" i="23"/>
  <c r="BI51" i="23"/>
  <c r="BI47" i="23"/>
  <c r="BI43" i="23"/>
  <c r="BI39" i="23"/>
  <c r="BI35" i="23"/>
  <c r="BI31" i="23"/>
  <c r="BI27" i="23"/>
  <c r="BI23" i="23"/>
  <c r="BI19" i="23"/>
  <c r="BI15" i="23"/>
  <c r="BI11" i="23"/>
  <c r="BI7" i="23"/>
  <c r="BI3" i="23"/>
  <c r="BI68" i="23"/>
  <c r="BI64" i="23"/>
  <c r="BI62" i="23"/>
  <c r="BI58" i="23"/>
  <c r="BI54" i="23"/>
  <c r="BI52" i="23"/>
  <c r="BI46" i="23"/>
  <c r="BI42" i="23"/>
  <c r="BI38" i="23"/>
  <c r="BI30" i="23"/>
  <c r="BI28" i="23"/>
  <c r="BI26" i="23"/>
  <c r="BI24" i="23"/>
  <c r="BI20" i="23"/>
  <c r="BI12" i="23"/>
  <c r="BI6" i="23"/>
  <c r="BI253" i="23"/>
  <c r="BI249" i="23"/>
  <c r="BI245" i="23"/>
  <c r="BI241" i="23"/>
  <c r="BI237" i="23"/>
  <c r="BI233" i="23"/>
  <c r="BI4" i="23"/>
  <c r="Z3" i="23"/>
  <c r="Z4" i="23"/>
  <c r="Z5" i="23"/>
  <c r="Z6" i="23"/>
  <c r="Z7" i="23"/>
  <c r="Z8" i="23"/>
  <c r="Z9" i="23"/>
  <c r="Z10" i="23"/>
  <c r="Z11" i="23"/>
  <c r="Z12" i="23"/>
  <c r="Z13" i="23"/>
  <c r="Z14" i="23"/>
  <c r="Z15" i="23"/>
  <c r="Z16" i="23"/>
  <c r="Z17" i="23"/>
  <c r="Z18" i="23"/>
  <c r="Z19" i="23"/>
  <c r="Z20" i="23"/>
  <c r="Z21" i="23"/>
  <c r="Z22" i="23"/>
  <c r="Z23" i="23"/>
  <c r="Z24" i="23"/>
  <c r="Z25" i="23"/>
  <c r="Z26" i="23"/>
  <c r="Z27" i="23"/>
  <c r="Z28" i="23"/>
  <c r="Z29" i="23"/>
  <c r="Z30" i="23"/>
  <c r="Z31" i="23"/>
  <c r="Z32" i="23"/>
  <c r="Z33" i="23"/>
  <c r="Z34" i="23"/>
  <c r="Z35" i="23"/>
  <c r="Z36" i="23"/>
  <c r="Z37" i="23"/>
  <c r="Z38" i="23"/>
  <c r="Z39" i="23"/>
  <c r="Z40" i="23"/>
  <c r="Z41" i="23"/>
  <c r="Z42" i="23"/>
  <c r="Z43" i="23"/>
  <c r="Z44" i="23"/>
  <c r="Z45" i="23"/>
  <c r="Z46" i="23"/>
  <c r="Z47" i="23"/>
  <c r="Z48" i="23"/>
  <c r="Z49" i="23"/>
  <c r="Z50" i="23"/>
  <c r="Z51" i="23"/>
  <c r="Z52" i="23"/>
  <c r="Z53" i="23"/>
  <c r="Z54" i="23"/>
  <c r="Z55" i="23"/>
  <c r="Z56" i="23"/>
  <c r="Z57" i="23"/>
  <c r="Z58" i="23"/>
  <c r="Z59" i="23"/>
  <c r="Z60" i="23"/>
  <c r="Z61" i="23"/>
  <c r="Z62" i="23"/>
  <c r="Z63" i="23"/>
  <c r="Z64" i="23"/>
  <c r="Z65" i="23"/>
  <c r="Z66" i="23"/>
  <c r="Z67" i="23"/>
  <c r="Z68" i="23"/>
  <c r="Z69" i="23"/>
  <c r="Z70" i="23"/>
  <c r="Z71" i="23"/>
  <c r="Z72" i="23"/>
  <c r="Z73" i="23"/>
  <c r="Z74" i="23"/>
  <c r="Z75" i="23"/>
  <c r="Z76" i="23"/>
  <c r="Z77" i="23"/>
  <c r="Z78" i="23"/>
  <c r="Z79" i="23"/>
  <c r="Z80" i="23"/>
  <c r="Z81" i="23"/>
  <c r="Z82" i="23"/>
  <c r="Z83" i="23"/>
  <c r="Z84" i="23"/>
  <c r="Z85" i="23"/>
  <c r="Z86" i="23"/>
  <c r="Z87" i="23"/>
  <c r="Z88" i="23"/>
  <c r="Z89" i="23"/>
  <c r="Z90" i="23"/>
  <c r="Z91" i="23"/>
  <c r="Z92" i="23"/>
  <c r="Z93" i="23"/>
  <c r="Z94" i="23"/>
  <c r="Z95" i="23"/>
  <c r="Z96" i="23"/>
  <c r="Z97" i="23"/>
  <c r="Z98" i="23"/>
  <c r="Z99" i="23"/>
  <c r="Z100" i="23"/>
  <c r="Z101" i="23"/>
  <c r="Z102" i="23"/>
  <c r="Z103" i="23"/>
  <c r="Z104" i="23"/>
  <c r="Z105" i="23"/>
  <c r="Z106" i="23"/>
  <c r="Z107" i="23"/>
  <c r="Z108" i="23"/>
  <c r="Z109" i="23"/>
  <c r="Z110" i="23"/>
  <c r="Z111" i="23"/>
  <c r="Z112" i="23"/>
  <c r="Z113" i="23"/>
  <c r="Z114" i="23"/>
  <c r="Z115" i="23"/>
  <c r="Z116" i="23"/>
  <c r="Z117" i="23"/>
  <c r="Z118" i="23"/>
  <c r="Z119" i="23"/>
  <c r="Z120" i="23"/>
  <c r="Z121" i="23"/>
  <c r="Z122" i="23"/>
  <c r="Z123" i="23"/>
  <c r="Z124" i="23"/>
  <c r="Z125" i="23"/>
  <c r="Z126" i="23"/>
  <c r="Z127" i="23"/>
  <c r="Z128" i="23"/>
  <c r="Z129" i="23"/>
  <c r="Z130" i="23"/>
  <c r="Z131" i="23"/>
  <c r="Z132" i="23"/>
  <c r="Z133" i="23"/>
  <c r="Z134" i="23"/>
  <c r="Z135" i="23"/>
  <c r="Z136" i="23"/>
  <c r="Z137" i="23"/>
  <c r="Z138" i="23"/>
  <c r="Z139" i="23"/>
  <c r="Z140" i="23"/>
  <c r="Z141" i="23"/>
  <c r="Z142" i="23"/>
  <c r="Z143" i="23"/>
  <c r="Z144" i="23"/>
  <c r="Z145" i="23"/>
  <c r="Z146" i="23"/>
  <c r="Z147" i="23"/>
  <c r="Z148" i="23"/>
  <c r="Z149" i="23"/>
  <c r="Z150" i="23"/>
  <c r="Z151" i="23"/>
  <c r="Z152" i="23"/>
  <c r="Z153" i="23"/>
  <c r="Z154" i="23"/>
  <c r="Z155" i="23"/>
  <c r="Z156" i="23"/>
  <c r="Z157" i="23"/>
  <c r="Z158" i="23"/>
  <c r="Z159" i="23"/>
  <c r="Z160" i="23"/>
  <c r="Z161" i="23"/>
  <c r="Z162" i="23"/>
  <c r="Z163" i="23"/>
  <c r="Z164" i="23"/>
  <c r="Z165" i="23"/>
  <c r="Z166" i="23"/>
  <c r="Z167" i="23"/>
  <c r="Z168" i="23"/>
  <c r="Z169" i="23"/>
  <c r="Z170" i="23"/>
  <c r="Z171" i="23"/>
  <c r="Z172" i="23"/>
  <c r="Z173" i="23"/>
  <c r="Z174" i="23"/>
  <c r="Z175" i="23"/>
  <c r="Z176" i="23"/>
  <c r="Z177" i="23"/>
  <c r="Z178" i="23"/>
  <c r="Z179" i="23"/>
  <c r="Z180" i="23"/>
  <c r="Z181" i="23"/>
  <c r="Z182" i="23"/>
  <c r="Z183" i="23"/>
  <c r="Z184" i="23"/>
  <c r="Z185" i="23"/>
  <c r="Z186" i="23"/>
  <c r="Z187" i="23"/>
  <c r="Z188" i="23"/>
  <c r="Z189" i="23"/>
  <c r="Z190" i="23"/>
  <c r="Z191" i="23"/>
  <c r="Z192" i="23"/>
  <c r="Z193" i="23"/>
  <c r="Z194" i="23"/>
  <c r="Z195" i="23"/>
  <c r="Z196" i="23"/>
  <c r="Z197" i="23"/>
  <c r="Z198" i="23"/>
  <c r="Z199" i="23"/>
  <c r="Z200" i="23"/>
  <c r="Z201" i="23"/>
  <c r="Z202" i="23"/>
  <c r="Z203" i="23"/>
  <c r="Z204" i="23"/>
  <c r="Z205" i="23"/>
  <c r="Z206" i="23"/>
  <c r="Z207" i="23"/>
  <c r="Z208" i="23"/>
  <c r="Z209" i="23"/>
  <c r="Z210" i="23"/>
  <c r="Z211" i="23"/>
  <c r="Z212" i="23"/>
  <c r="Z213" i="23"/>
  <c r="Z214" i="23"/>
  <c r="Z215" i="23"/>
  <c r="Z216" i="23"/>
  <c r="Z217" i="23"/>
  <c r="Z218" i="23"/>
  <c r="Z219" i="23"/>
  <c r="Z220" i="23"/>
  <c r="Z221" i="23"/>
  <c r="Z222" i="23"/>
  <c r="Z223" i="23"/>
  <c r="Z224" i="23"/>
  <c r="Z225" i="23"/>
  <c r="Z226" i="23"/>
  <c r="Z227" i="23"/>
  <c r="Z228" i="23"/>
  <c r="Z230" i="23"/>
  <c r="Z231" i="23"/>
  <c r="Z232" i="23"/>
  <c r="Z233" i="23"/>
  <c r="Z234" i="23"/>
  <c r="Z235" i="23"/>
  <c r="Z236" i="23"/>
  <c r="Z237" i="23"/>
  <c r="Z238" i="23"/>
  <c r="Z239" i="23"/>
  <c r="Z240" i="23"/>
  <c r="Z241" i="23"/>
  <c r="Z242" i="23"/>
  <c r="Z243" i="23"/>
  <c r="Z244" i="23"/>
  <c r="Z245" i="23"/>
  <c r="Z246" i="23"/>
  <c r="Z247" i="23"/>
  <c r="Z248" i="23"/>
  <c r="Z249" i="23"/>
  <c r="Z250" i="23"/>
  <c r="Z251" i="23"/>
  <c r="Z252" i="23"/>
  <c r="Z253" i="23"/>
  <c r="Z2" i="23"/>
  <c r="AC253" i="16"/>
  <c r="U253" i="16" s="1"/>
  <c r="W253" i="16" s="1"/>
  <c r="P253" i="16"/>
  <c r="AC252" i="16"/>
  <c r="U252" i="16" s="1"/>
  <c r="W252" i="16" s="1"/>
  <c r="P252" i="16"/>
  <c r="R252" i="16" s="1"/>
  <c r="AC251" i="16"/>
  <c r="U251" i="16" s="1"/>
  <c r="W251" i="16" s="1"/>
  <c r="P251" i="16"/>
  <c r="T251" i="16" s="1"/>
  <c r="AC250" i="16"/>
  <c r="U250" i="16" s="1"/>
  <c r="W250" i="16" s="1"/>
  <c r="P250" i="16"/>
  <c r="AC249" i="16"/>
  <c r="U249" i="16" s="1"/>
  <c r="W249" i="16" s="1"/>
  <c r="P249" i="16"/>
  <c r="AC248" i="16"/>
  <c r="U248" i="16" s="1"/>
  <c r="W248" i="16" s="1"/>
  <c r="P248" i="16"/>
  <c r="R248" i="16" s="1"/>
  <c r="AC247" i="16"/>
  <c r="U247" i="16" s="1"/>
  <c r="W247" i="16" s="1"/>
  <c r="P247" i="16"/>
  <c r="T247" i="16" s="1"/>
  <c r="AC246" i="16"/>
  <c r="U246" i="16" s="1"/>
  <c r="W246" i="16" s="1"/>
  <c r="P246" i="16"/>
  <c r="R246" i="16" s="1"/>
  <c r="AC245" i="16"/>
  <c r="U245" i="16" s="1"/>
  <c r="W245" i="16" s="1"/>
  <c r="P245" i="16"/>
  <c r="AC244" i="16"/>
  <c r="U244" i="16" s="1"/>
  <c r="W244" i="16" s="1"/>
  <c r="P244" i="16"/>
  <c r="T244" i="16" s="1"/>
  <c r="AC243" i="16"/>
  <c r="U243" i="16" s="1"/>
  <c r="W243" i="16" s="1"/>
  <c r="P243" i="16"/>
  <c r="AC242" i="16"/>
  <c r="U242" i="16" s="1"/>
  <c r="W242" i="16" s="1"/>
  <c r="P242" i="16"/>
  <c r="T242" i="16" s="1"/>
  <c r="AC241" i="16"/>
  <c r="U241" i="16" s="1"/>
  <c r="W241" i="16" s="1"/>
  <c r="P241" i="16"/>
  <c r="AC240" i="16"/>
  <c r="U240" i="16" s="1"/>
  <c r="W240" i="16" s="1"/>
  <c r="P240" i="16"/>
  <c r="T240" i="16" s="1"/>
  <c r="AC239" i="16"/>
  <c r="U239" i="16" s="1"/>
  <c r="W239" i="16" s="1"/>
  <c r="P239" i="16"/>
  <c r="T239" i="16" s="1"/>
  <c r="AC238" i="16"/>
  <c r="U238" i="16" s="1"/>
  <c r="W238" i="16" s="1"/>
  <c r="P238" i="16"/>
  <c r="T238" i="16" s="1"/>
  <c r="AC237" i="16"/>
  <c r="U237" i="16" s="1"/>
  <c r="W237" i="16" s="1"/>
  <c r="P237" i="16"/>
  <c r="R237" i="16" s="1"/>
  <c r="AC236" i="16"/>
  <c r="U236" i="16" s="1"/>
  <c r="W236" i="16" s="1"/>
  <c r="P236" i="16"/>
  <c r="AC235" i="16"/>
  <c r="U235" i="16" s="1"/>
  <c r="W235" i="16" s="1"/>
  <c r="P235" i="16"/>
  <c r="AC234" i="16"/>
  <c r="U234" i="16" s="1"/>
  <c r="W234" i="16" s="1"/>
  <c r="P234" i="16"/>
  <c r="AC233" i="16"/>
  <c r="U233" i="16" s="1"/>
  <c r="W233" i="16" s="1"/>
  <c r="P233" i="16"/>
  <c r="AC232" i="16"/>
  <c r="U232" i="16" s="1"/>
  <c r="W232" i="16" s="1"/>
  <c r="P232" i="16"/>
  <c r="T232" i="16" s="1"/>
  <c r="AC231" i="16"/>
  <c r="U231" i="16" s="1"/>
  <c r="W231" i="16" s="1"/>
  <c r="P231" i="16"/>
  <c r="T231" i="16" s="1"/>
  <c r="AC230" i="16"/>
  <c r="U230" i="16" s="1"/>
  <c r="W230" i="16" s="1"/>
  <c r="P230" i="16"/>
  <c r="T230" i="16" s="1"/>
  <c r="AC229" i="16"/>
  <c r="U229" i="16" s="1"/>
  <c r="W229" i="16" s="1"/>
  <c r="P229" i="16"/>
  <c r="AC228" i="16"/>
  <c r="U228" i="16" s="1"/>
  <c r="W228" i="16" s="1"/>
  <c r="P228" i="16"/>
  <c r="T228" i="16" s="1"/>
  <c r="AC227" i="16"/>
  <c r="U227" i="16" s="1"/>
  <c r="W227" i="16" s="1"/>
  <c r="P227" i="16"/>
  <c r="AC226" i="16"/>
  <c r="U226" i="16" s="1"/>
  <c r="W226" i="16" s="1"/>
  <c r="P226" i="16"/>
  <c r="T226" i="16" s="1"/>
  <c r="AC225" i="16"/>
  <c r="U225" i="16" s="1"/>
  <c r="W225" i="16" s="1"/>
  <c r="P225" i="16"/>
  <c r="R225" i="16" s="1"/>
  <c r="AC224" i="16"/>
  <c r="U224" i="16" s="1"/>
  <c r="W224" i="16" s="1"/>
  <c r="P224" i="16"/>
  <c r="AC223" i="16"/>
  <c r="U223" i="16" s="1"/>
  <c r="W223" i="16" s="1"/>
  <c r="P223" i="16"/>
  <c r="T223" i="16" s="1"/>
  <c r="AC222" i="16"/>
  <c r="U222" i="16" s="1"/>
  <c r="W222" i="16" s="1"/>
  <c r="P222" i="16"/>
  <c r="AC221" i="16"/>
  <c r="U221" i="16" s="1"/>
  <c r="W221" i="16" s="1"/>
  <c r="P221" i="16"/>
  <c r="R221" i="16" s="1"/>
  <c r="AC220" i="16"/>
  <c r="U220" i="16" s="1"/>
  <c r="W220" i="16" s="1"/>
  <c r="P220" i="16"/>
  <c r="T220" i="16" s="1"/>
  <c r="AC219" i="16"/>
  <c r="U219" i="16" s="1"/>
  <c r="W219" i="16" s="1"/>
  <c r="P219" i="16"/>
  <c r="T219" i="16" s="1"/>
  <c r="AC218" i="16"/>
  <c r="U218" i="16" s="1"/>
  <c r="W218" i="16" s="1"/>
  <c r="P218" i="16"/>
  <c r="AC217" i="16"/>
  <c r="U217" i="16" s="1"/>
  <c r="W217" i="16" s="1"/>
  <c r="P217" i="16"/>
  <c r="AC216" i="16"/>
  <c r="U216" i="16" s="1"/>
  <c r="W216" i="16" s="1"/>
  <c r="P216" i="16"/>
  <c r="T216" i="16" s="1"/>
  <c r="AC215" i="16"/>
  <c r="U215" i="16" s="1"/>
  <c r="W215" i="16" s="1"/>
  <c r="P215" i="16"/>
  <c r="T215" i="16" s="1"/>
  <c r="AC214" i="16"/>
  <c r="U214" i="16" s="1"/>
  <c r="W214" i="16" s="1"/>
  <c r="P214" i="16"/>
  <c r="R214" i="16" s="1"/>
  <c r="AC213" i="16"/>
  <c r="U213" i="16" s="1"/>
  <c r="W213" i="16" s="1"/>
  <c r="P213" i="16"/>
  <c r="AC212" i="16"/>
  <c r="U212" i="16" s="1"/>
  <c r="W212" i="16" s="1"/>
  <c r="P212" i="16"/>
  <c r="T212" i="16" s="1"/>
  <c r="AC211" i="16"/>
  <c r="U211" i="16" s="1"/>
  <c r="W211" i="16" s="1"/>
  <c r="P211" i="16"/>
  <c r="AC210" i="16"/>
  <c r="U210" i="16" s="1"/>
  <c r="W210" i="16" s="1"/>
  <c r="P210" i="16"/>
  <c r="T210" i="16" s="1"/>
  <c r="AC209" i="16"/>
  <c r="U209" i="16" s="1"/>
  <c r="W209" i="16" s="1"/>
  <c r="P209" i="16"/>
  <c r="AC208" i="16"/>
  <c r="U208" i="16" s="1"/>
  <c r="W208" i="16" s="1"/>
  <c r="P208" i="16"/>
  <c r="AC207" i="16"/>
  <c r="U207" i="16" s="1"/>
  <c r="W207" i="16" s="1"/>
  <c r="P207" i="16"/>
  <c r="T207" i="16" s="1"/>
  <c r="AC206" i="16"/>
  <c r="U206" i="16" s="1"/>
  <c r="W206" i="16" s="1"/>
  <c r="P206" i="16"/>
  <c r="T206" i="16" s="1"/>
  <c r="AC205" i="16"/>
  <c r="U205" i="16" s="1"/>
  <c r="W205" i="16" s="1"/>
  <c r="P205" i="16"/>
  <c r="R205" i="16" s="1"/>
  <c r="AC204" i="16"/>
  <c r="U204" i="16" s="1"/>
  <c r="W204" i="16" s="1"/>
  <c r="P204" i="16"/>
  <c r="AC203" i="16"/>
  <c r="U203" i="16" s="1"/>
  <c r="W203" i="16" s="1"/>
  <c r="P203" i="16"/>
  <c r="T203" i="16" s="1"/>
  <c r="AC202" i="16"/>
  <c r="U202" i="16" s="1"/>
  <c r="W202" i="16" s="1"/>
  <c r="P202" i="16"/>
  <c r="AC201" i="16"/>
  <c r="U201" i="16" s="1"/>
  <c r="W201" i="16" s="1"/>
  <c r="P201" i="16"/>
  <c r="AC200" i="16"/>
  <c r="U200" i="16" s="1"/>
  <c r="W200" i="16" s="1"/>
  <c r="P200" i="16"/>
  <c r="T200" i="16" s="1"/>
  <c r="AC199" i="16"/>
  <c r="U199" i="16" s="1"/>
  <c r="W199" i="16" s="1"/>
  <c r="P199" i="16"/>
  <c r="T199" i="16" s="1"/>
  <c r="AC198" i="16"/>
  <c r="U198" i="16" s="1"/>
  <c r="W198" i="16" s="1"/>
  <c r="P198" i="16"/>
  <c r="R198" i="16" s="1"/>
  <c r="AC197" i="16"/>
  <c r="U197" i="16" s="1"/>
  <c r="W197" i="16" s="1"/>
  <c r="P197" i="16"/>
  <c r="AC196" i="16"/>
  <c r="U196" i="16" s="1"/>
  <c r="W196" i="16" s="1"/>
  <c r="P196" i="16"/>
  <c r="T196" i="16" s="1"/>
  <c r="AC195" i="16"/>
  <c r="U195" i="16" s="1"/>
  <c r="W195" i="16" s="1"/>
  <c r="P195" i="16"/>
  <c r="AC194" i="16"/>
  <c r="U194" i="16" s="1"/>
  <c r="W194" i="16" s="1"/>
  <c r="P194" i="16"/>
  <c r="T194" i="16" s="1"/>
  <c r="AC193" i="16"/>
  <c r="U193" i="16" s="1"/>
  <c r="W193" i="16" s="1"/>
  <c r="P193" i="16"/>
  <c r="R193" i="16" s="1"/>
  <c r="AC192" i="16"/>
  <c r="U192" i="16" s="1"/>
  <c r="W192" i="16" s="1"/>
  <c r="P192" i="16"/>
  <c r="R192" i="16" s="1"/>
  <c r="AC191" i="16"/>
  <c r="U191" i="16" s="1"/>
  <c r="W191" i="16" s="1"/>
  <c r="P191" i="16"/>
  <c r="T191" i="16" s="1"/>
  <c r="AC190" i="16"/>
  <c r="U190" i="16" s="1"/>
  <c r="W190" i="16" s="1"/>
  <c r="P190" i="16"/>
  <c r="T190" i="16" s="1"/>
  <c r="AC189" i="16"/>
  <c r="U189" i="16" s="1"/>
  <c r="W189" i="16" s="1"/>
  <c r="P189" i="16"/>
  <c r="R189" i="16" s="1"/>
  <c r="AC188" i="16"/>
  <c r="U188" i="16" s="1"/>
  <c r="W188" i="16" s="1"/>
  <c r="P188" i="16"/>
  <c r="AC187" i="16"/>
  <c r="U187" i="16" s="1"/>
  <c r="W187" i="16" s="1"/>
  <c r="P187" i="16"/>
  <c r="T187" i="16" s="1"/>
  <c r="AC186" i="16"/>
  <c r="U186" i="16" s="1"/>
  <c r="W186" i="16" s="1"/>
  <c r="P186" i="16"/>
  <c r="AC185" i="16"/>
  <c r="U185" i="16" s="1"/>
  <c r="W185" i="16" s="1"/>
  <c r="P185" i="16"/>
  <c r="T185" i="16" s="1"/>
  <c r="AC184" i="16"/>
  <c r="U184" i="16" s="1"/>
  <c r="W184" i="16" s="1"/>
  <c r="P184" i="16"/>
  <c r="T184" i="16" s="1"/>
  <c r="AC183" i="16"/>
  <c r="U183" i="16" s="1"/>
  <c r="W183" i="16" s="1"/>
  <c r="P183" i="16"/>
  <c r="T183" i="16" s="1"/>
  <c r="AC182" i="16"/>
  <c r="U182" i="16" s="1"/>
  <c r="W182" i="16" s="1"/>
  <c r="P182" i="16"/>
  <c r="R182" i="16" s="1"/>
  <c r="AC181" i="16"/>
  <c r="U181" i="16" s="1"/>
  <c r="W181" i="16" s="1"/>
  <c r="P181" i="16"/>
  <c r="R181" i="16" s="1"/>
  <c r="AC180" i="16"/>
  <c r="U180" i="16" s="1"/>
  <c r="W180" i="16" s="1"/>
  <c r="P180" i="16"/>
  <c r="AC179" i="16"/>
  <c r="U179" i="16" s="1"/>
  <c r="W179" i="16" s="1"/>
  <c r="P179" i="16"/>
  <c r="T179" i="16" s="1"/>
  <c r="AC178" i="16"/>
  <c r="U178" i="16" s="1"/>
  <c r="W178" i="16" s="1"/>
  <c r="P178" i="16"/>
  <c r="R178" i="16" s="1"/>
  <c r="AC177" i="16"/>
  <c r="U177" i="16" s="1"/>
  <c r="W177" i="16" s="1"/>
  <c r="P177" i="16"/>
  <c r="AC176" i="16"/>
  <c r="U176" i="16" s="1"/>
  <c r="W176" i="16" s="1"/>
  <c r="P176" i="16"/>
  <c r="AC175" i="16"/>
  <c r="U175" i="16" s="1"/>
  <c r="W175" i="16" s="1"/>
  <c r="P175" i="16"/>
  <c r="T175" i="16" s="1"/>
  <c r="AC174" i="16"/>
  <c r="U174" i="16" s="1"/>
  <c r="W174" i="16" s="1"/>
  <c r="P174" i="16"/>
  <c r="R174" i="16" s="1"/>
  <c r="AC173" i="16"/>
  <c r="U173" i="16" s="1"/>
  <c r="W173" i="16" s="1"/>
  <c r="P173" i="16"/>
  <c r="AC172" i="16"/>
  <c r="U172" i="16" s="1"/>
  <c r="W172" i="16" s="1"/>
  <c r="P172" i="16"/>
  <c r="AC171" i="16"/>
  <c r="U171" i="16" s="1"/>
  <c r="W171" i="16" s="1"/>
  <c r="P171" i="16"/>
  <c r="T171" i="16" s="1"/>
  <c r="AC170" i="16"/>
  <c r="U170" i="16" s="1"/>
  <c r="W170" i="16" s="1"/>
  <c r="P170" i="16"/>
  <c r="AC169" i="16"/>
  <c r="U169" i="16" s="1"/>
  <c r="W169" i="16" s="1"/>
  <c r="P169" i="16"/>
  <c r="AC168" i="16"/>
  <c r="U168" i="16" s="1"/>
  <c r="W168" i="16" s="1"/>
  <c r="P168" i="16"/>
  <c r="T168" i="16" s="1"/>
  <c r="AC167" i="16"/>
  <c r="U167" i="16" s="1"/>
  <c r="W167" i="16" s="1"/>
  <c r="P167" i="16"/>
  <c r="T167" i="16" s="1"/>
  <c r="AC166" i="16"/>
  <c r="U166" i="16" s="1"/>
  <c r="W166" i="16" s="1"/>
  <c r="P166" i="16"/>
  <c r="AC165" i="16"/>
  <c r="U165" i="16" s="1"/>
  <c r="W165" i="16" s="1"/>
  <c r="P165" i="16"/>
  <c r="R165" i="16" s="1"/>
  <c r="AC164" i="16"/>
  <c r="U164" i="16" s="1"/>
  <c r="W164" i="16" s="1"/>
  <c r="P164" i="16"/>
  <c r="T164" i="16" s="1"/>
  <c r="AC163" i="16"/>
  <c r="U163" i="16" s="1"/>
  <c r="W163" i="16" s="1"/>
  <c r="P163" i="16"/>
  <c r="T163" i="16" s="1"/>
  <c r="AC162" i="16"/>
  <c r="U162" i="16" s="1"/>
  <c r="W162" i="16" s="1"/>
  <c r="P162" i="16"/>
  <c r="R162" i="16" s="1"/>
  <c r="AC161" i="16"/>
  <c r="U161" i="16" s="1"/>
  <c r="W161" i="16" s="1"/>
  <c r="P161" i="16"/>
  <c r="AC160" i="16"/>
  <c r="U160" i="16" s="1"/>
  <c r="W160" i="16" s="1"/>
  <c r="P160" i="16"/>
  <c r="T160" i="16" s="1"/>
  <c r="AC159" i="16"/>
  <c r="U159" i="16" s="1"/>
  <c r="W159" i="16" s="1"/>
  <c r="P159" i="16"/>
  <c r="T159" i="16" s="1"/>
  <c r="AC158" i="16"/>
  <c r="U158" i="16" s="1"/>
  <c r="W158" i="16" s="1"/>
  <c r="P158" i="16"/>
  <c r="R158" i="16" s="1"/>
  <c r="AC157" i="16"/>
  <c r="U157" i="16" s="1"/>
  <c r="W157" i="16" s="1"/>
  <c r="T157" i="16"/>
  <c r="R157" i="16"/>
  <c r="AC156" i="16"/>
  <c r="U156" i="16" s="1"/>
  <c r="W156" i="16" s="1"/>
  <c r="P156" i="16"/>
  <c r="T156" i="16" s="1"/>
  <c r="AC155" i="16"/>
  <c r="U155" i="16" s="1"/>
  <c r="W155" i="16" s="1"/>
  <c r="P155" i="16"/>
  <c r="R155" i="16" s="1"/>
  <c r="AC154" i="16"/>
  <c r="U154" i="16" s="1"/>
  <c r="W154" i="16" s="1"/>
  <c r="P154" i="16"/>
  <c r="T154" i="16" s="1"/>
  <c r="AC153" i="16"/>
  <c r="U153" i="16" s="1"/>
  <c r="W153" i="16" s="1"/>
  <c r="P153" i="16"/>
  <c r="T153" i="16" s="1"/>
  <c r="AC152" i="16"/>
  <c r="U152" i="16" s="1"/>
  <c r="W152" i="16" s="1"/>
  <c r="P152" i="16"/>
  <c r="R152" i="16" s="1"/>
  <c r="AC151" i="16"/>
  <c r="U151" i="16" s="1"/>
  <c r="W151" i="16" s="1"/>
  <c r="P151" i="16"/>
  <c r="AC150" i="16"/>
  <c r="U150" i="16" s="1"/>
  <c r="W150" i="16" s="1"/>
  <c r="P150" i="16"/>
  <c r="T150" i="16" s="1"/>
  <c r="AC149" i="16"/>
  <c r="U149" i="16" s="1"/>
  <c r="W149" i="16" s="1"/>
  <c r="P149" i="16"/>
  <c r="T149" i="16" s="1"/>
  <c r="AC148" i="16"/>
  <c r="U148" i="16" s="1"/>
  <c r="W148" i="16" s="1"/>
  <c r="P148" i="16"/>
  <c r="T148" i="16" s="1"/>
  <c r="AC147" i="16"/>
  <c r="U147" i="16" s="1"/>
  <c r="W147" i="16" s="1"/>
  <c r="P147" i="16"/>
  <c r="AC146" i="16"/>
  <c r="U146" i="16" s="1"/>
  <c r="W146" i="16" s="1"/>
  <c r="P146" i="16"/>
  <c r="AC145" i="16"/>
  <c r="U145" i="16" s="1"/>
  <c r="W145" i="16" s="1"/>
  <c r="P145" i="16"/>
  <c r="AC144" i="16"/>
  <c r="U144" i="16" s="1"/>
  <c r="W144" i="16" s="1"/>
  <c r="P144" i="16"/>
  <c r="T144" i="16" s="1"/>
  <c r="AC143" i="16"/>
  <c r="U143" i="16" s="1"/>
  <c r="W143" i="16" s="1"/>
  <c r="P143" i="16"/>
  <c r="R143" i="16" s="1"/>
  <c r="AC142" i="16"/>
  <c r="U142" i="16" s="1"/>
  <c r="W142" i="16" s="1"/>
  <c r="P142" i="16"/>
  <c r="AC141" i="16"/>
  <c r="U141" i="16" s="1"/>
  <c r="W141" i="16" s="1"/>
  <c r="P141" i="16"/>
  <c r="T141" i="16" s="1"/>
  <c r="AC140" i="16"/>
  <c r="U140" i="16" s="1"/>
  <c r="W140" i="16" s="1"/>
  <c r="P140" i="16"/>
  <c r="T140" i="16" s="1"/>
  <c r="AC139" i="16"/>
  <c r="U139" i="16" s="1"/>
  <c r="W139" i="16" s="1"/>
  <c r="P139" i="16"/>
  <c r="R139" i="16" s="1"/>
  <c r="AC138" i="16"/>
  <c r="U138" i="16" s="1"/>
  <c r="W138" i="16" s="1"/>
  <c r="P138" i="16"/>
  <c r="T138" i="16" s="1"/>
  <c r="AC137" i="16"/>
  <c r="U137" i="16" s="1"/>
  <c r="W137" i="16" s="1"/>
  <c r="P137" i="16"/>
  <c r="T137" i="16" s="1"/>
  <c r="AC136" i="16"/>
  <c r="U136" i="16" s="1"/>
  <c r="W136" i="16" s="1"/>
  <c r="P136" i="16"/>
  <c r="R136" i="16" s="1"/>
  <c r="AC135" i="16"/>
  <c r="U135" i="16" s="1"/>
  <c r="W135" i="16" s="1"/>
  <c r="P135" i="16"/>
  <c r="AC134" i="16"/>
  <c r="U134" i="16" s="1"/>
  <c r="W134" i="16" s="1"/>
  <c r="P134" i="16"/>
  <c r="T134" i="16" s="1"/>
  <c r="AC133" i="16"/>
  <c r="U133" i="16" s="1"/>
  <c r="W133" i="16" s="1"/>
  <c r="P133" i="16"/>
  <c r="T133" i="16" s="1"/>
  <c r="AC132" i="16"/>
  <c r="U132" i="16" s="1"/>
  <c r="W132" i="16" s="1"/>
  <c r="P132" i="16"/>
  <c r="T132" i="16" s="1"/>
  <c r="AC131" i="16"/>
  <c r="U131" i="16" s="1"/>
  <c r="W131" i="16" s="1"/>
  <c r="P131" i="16"/>
  <c r="R131" i="16" s="1"/>
  <c r="AC130" i="16"/>
  <c r="U130" i="16" s="1"/>
  <c r="W130" i="16" s="1"/>
  <c r="P130" i="16"/>
  <c r="T130" i="16" s="1"/>
  <c r="AC129" i="16"/>
  <c r="U129" i="16" s="1"/>
  <c r="W129" i="16" s="1"/>
  <c r="P129" i="16"/>
  <c r="AC128" i="16"/>
  <c r="U128" i="16" s="1"/>
  <c r="W128" i="16" s="1"/>
  <c r="P128" i="16"/>
  <c r="T128" i="16" s="1"/>
  <c r="AC127" i="16"/>
  <c r="U127" i="16" s="1"/>
  <c r="W127" i="16" s="1"/>
  <c r="P127" i="16"/>
  <c r="AC126" i="16"/>
  <c r="U126" i="16" s="1"/>
  <c r="W126" i="16" s="1"/>
  <c r="P126" i="16"/>
  <c r="T126" i="16" s="1"/>
  <c r="AC125" i="16"/>
  <c r="U125" i="16" s="1"/>
  <c r="W125" i="16" s="1"/>
  <c r="P125" i="16"/>
  <c r="T125" i="16" s="1"/>
  <c r="AC124" i="16"/>
  <c r="U124" i="16" s="1"/>
  <c r="W124" i="16" s="1"/>
  <c r="P124" i="16"/>
  <c r="T124" i="16" s="1"/>
  <c r="AC123" i="16"/>
  <c r="U123" i="16" s="1"/>
  <c r="W123" i="16" s="1"/>
  <c r="P123" i="16"/>
  <c r="R123" i="16" s="1"/>
  <c r="AC122" i="16"/>
  <c r="U122" i="16" s="1"/>
  <c r="W122" i="16" s="1"/>
  <c r="P122" i="16"/>
  <c r="R122" i="16" s="1"/>
  <c r="AC121" i="16"/>
  <c r="U121" i="16" s="1"/>
  <c r="W121" i="16" s="1"/>
  <c r="P121" i="16"/>
  <c r="T121" i="16" s="1"/>
  <c r="AC120" i="16"/>
  <c r="U120" i="16" s="1"/>
  <c r="W120" i="16" s="1"/>
  <c r="P120" i="16"/>
  <c r="R120" i="16" s="1"/>
  <c r="AC119" i="16"/>
  <c r="U119" i="16" s="1"/>
  <c r="W119" i="16" s="1"/>
  <c r="P119" i="16"/>
  <c r="AC118" i="16"/>
  <c r="U118" i="16" s="1"/>
  <c r="W118" i="16" s="1"/>
  <c r="P118" i="16"/>
  <c r="T118" i="16" s="1"/>
  <c r="AC117" i="16"/>
  <c r="U117" i="16" s="1"/>
  <c r="W117" i="16" s="1"/>
  <c r="P117" i="16"/>
  <c r="T117" i="16" s="1"/>
  <c r="AC116" i="16"/>
  <c r="U116" i="16" s="1"/>
  <c r="W116" i="16" s="1"/>
  <c r="P116" i="16"/>
  <c r="T116" i="16" s="1"/>
  <c r="AC115" i="16"/>
  <c r="U115" i="16" s="1"/>
  <c r="W115" i="16" s="1"/>
  <c r="P115" i="16"/>
  <c r="AC114" i="16"/>
  <c r="U114" i="16" s="1"/>
  <c r="W114" i="16" s="1"/>
  <c r="P114" i="16"/>
  <c r="AC113" i="16"/>
  <c r="U113" i="16" s="1"/>
  <c r="W113" i="16" s="1"/>
  <c r="P113" i="16"/>
  <c r="AC112" i="16"/>
  <c r="U112" i="16" s="1"/>
  <c r="W112" i="16" s="1"/>
  <c r="P112" i="16"/>
  <c r="T112" i="16" s="1"/>
  <c r="AC111" i="16"/>
  <c r="U111" i="16" s="1"/>
  <c r="W111" i="16" s="1"/>
  <c r="P111" i="16"/>
  <c r="R111" i="16" s="1"/>
  <c r="AC110" i="16"/>
  <c r="U110" i="16" s="1"/>
  <c r="W110" i="16" s="1"/>
  <c r="P110" i="16"/>
  <c r="AC109" i="16"/>
  <c r="U109" i="16" s="1"/>
  <c r="W109" i="16" s="1"/>
  <c r="P109" i="16"/>
  <c r="T109" i="16" s="1"/>
  <c r="AC108" i="16"/>
  <c r="U108" i="16" s="1"/>
  <c r="W108" i="16" s="1"/>
  <c r="P108" i="16"/>
  <c r="T108" i="16" s="1"/>
  <c r="AC107" i="16"/>
  <c r="U107" i="16" s="1"/>
  <c r="W107" i="16" s="1"/>
  <c r="P107" i="16"/>
  <c r="R107" i="16" s="1"/>
  <c r="AC106" i="16"/>
  <c r="U106" i="16" s="1"/>
  <c r="W106" i="16" s="1"/>
  <c r="P106" i="16"/>
  <c r="T106" i="16" s="1"/>
  <c r="AC105" i="16"/>
  <c r="U105" i="16" s="1"/>
  <c r="W105" i="16" s="1"/>
  <c r="P105" i="16"/>
  <c r="T105" i="16" s="1"/>
  <c r="AC104" i="16"/>
  <c r="U104" i="16" s="1"/>
  <c r="W104" i="16" s="1"/>
  <c r="P104" i="16"/>
  <c r="R104" i="16" s="1"/>
  <c r="AC103" i="16"/>
  <c r="U103" i="16" s="1"/>
  <c r="W103" i="16" s="1"/>
  <c r="P103" i="16"/>
  <c r="AC102" i="16"/>
  <c r="U102" i="16" s="1"/>
  <c r="W102" i="16" s="1"/>
  <c r="P102" i="16"/>
  <c r="T102" i="16" s="1"/>
  <c r="AC101" i="16"/>
  <c r="U101" i="16" s="1"/>
  <c r="W101" i="16" s="1"/>
  <c r="P101" i="16"/>
  <c r="T101" i="16" s="1"/>
  <c r="AC100" i="16"/>
  <c r="U100" i="16" s="1"/>
  <c r="W100" i="16" s="1"/>
  <c r="P100" i="16"/>
  <c r="T100" i="16" s="1"/>
  <c r="AC99" i="16"/>
  <c r="U99" i="16" s="1"/>
  <c r="W99" i="16" s="1"/>
  <c r="P99" i="16"/>
  <c r="R99" i="16" s="1"/>
  <c r="AC98" i="16"/>
  <c r="U98" i="16" s="1"/>
  <c r="W98" i="16" s="1"/>
  <c r="P98" i="16"/>
  <c r="T98" i="16" s="1"/>
  <c r="AC97" i="16"/>
  <c r="U97" i="16" s="1"/>
  <c r="W97" i="16" s="1"/>
  <c r="P97" i="16"/>
  <c r="AC96" i="16"/>
  <c r="U96" i="16" s="1"/>
  <c r="W96" i="16" s="1"/>
  <c r="P96" i="16"/>
  <c r="T96" i="16" s="1"/>
  <c r="AC95" i="16"/>
  <c r="U95" i="16" s="1"/>
  <c r="W95" i="16" s="1"/>
  <c r="P95" i="16"/>
  <c r="AC94" i="16"/>
  <c r="U94" i="16" s="1"/>
  <c r="W94" i="16" s="1"/>
  <c r="P94" i="16"/>
  <c r="T94" i="16" s="1"/>
  <c r="AC93" i="16"/>
  <c r="U93" i="16" s="1"/>
  <c r="W93" i="16" s="1"/>
  <c r="P93" i="16"/>
  <c r="AC92" i="16"/>
  <c r="U92" i="16" s="1"/>
  <c r="W92" i="16" s="1"/>
  <c r="P92" i="16"/>
  <c r="R92" i="16" s="1"/>
  <c r="AC91" i="16"/>
  <c r="U91" i="16" s="1"/>
  <c r="W91" i="16" s="1"/>
  <c r="P91" i="16"/>
  <c r="R91" i="16" s="1"/>
  <c r="AC90" i="16"/>
  <c r="U90" i="16" s="1"/>
  <c r="W90" i="16" s="1"/>
  <c r="P90" i="16"/>
  <c r="T90" i="16" s="1"/>
  <c r="AC89" i="16"/>
  <c r="U89" i="16" s="1"/>
  <c r="W89" i="16" s="1"/>
  <c r="P89" i="16"/>
  <c r="T89" i="16" s="1"/>
  <c r="AC88" i="16"/>
  <c r="U88" i="16" s="1"/>
  <c r="W88" i="16" s="1"/>
  <c r="P88" i="16"/>
  <c r="T88" i="16" s="1"/>
  <c r="AC87" i="16"/>
  <c r="U87" i="16" s="1"/>
  <c r="W87" i="16" s="1"/>
  <c r="P87" i="16"/>
  <c r="AC86" i="16"/>
  <c r="U86" i="16" s="1"/>
  <c r="W86" i="16" s="1"/>
  <c r="P86" i="16"/>
  <c r="T86" i="16" s="1"/>
  <c r="AC85" i="16"/>
  <c r="U85" i="16" s="1"/>
  <c r="W85" i="16" s="1"/>
  <c r="P85" i="16"/>
  <c r="AC84" i="16"/>
  <c r="U84" i="16" s="1"/>
  <c r="W84" i="16" s="1"/>
  <c r="P84" i="16"/>
  <c r="AC83" i="16"/>
  <c r="U83" i="16" s="1"/>
  <c r="W83" i="16" s="1"/>
  <c r="P83" i="16"/>
  <c r="AC82" i="16"/>
  <c r="U82" i="16" s="1"/>
  <c r="W82" i="16" s="1"/>
  <c r="P82" i="16"/>
  <c r="T82" i="16" s="1"/>
  <c r="AC81" i="16"/>
  <c r="U81" i="16" s="1"/>
  <c r="W81" i="16" s="1"/>
  <c r="P81" i="16"/>
  <c r="AC80" i="16"/>
  <c r="U80" i="16" s="1"/>
  <c r="W80" i="16" s="1"/>
  <c r="P80" i="16"/>
  <c r="T80" i="16" s="1"/>
  <c r="AC79" i="16"/>
  <c r="U79" i="16" s="1"/>
  <c r="W79" i="16" s="1"/>
  <c r="P79" i="16"/>
  <c r="AC78" i="16"/>
  <c r="U78" i="16" s="1"/>
  <c r="W78" i="16" s="1"/>
  <c r="P78" i="16"/>
  <c r="T78" i="16" s="1"/>
  <c r="AC77" i="16"/>
  <c r="U77" i="16" s="1"/>
  <c r="W77" i="16" s="1"/>
  <c r="P77" i="16"/>
  <c r="AC76" i="16"/>
  <c r="U76" i="16" s="1"/>
  <c r="W76" i="16" s="1"/>
  <c r="P76" i="16"/>
  <c r="AC75" i="16"/>
  <c r="U75" i="16" s="1"/>
  <c r="W75" i="16" s="1"/>
  <c r="P75" i="16"/>
  <c r="AC74" i="16"/>
  <c r="U74" i="16" s="1"/>
  <c r="W74" i="16" s="1"/>
  <c r="P74" i="16"/>
  <c r="T74" i="16" s="1"/>
  <c r="AC73" i="16"/>
  <c r="U73" i="16" s="1"/>
  <c r="W73" i="16" s="1"/>
  <c r="P73" i="16"/>
  <c r="AC72" i="16"/>
  <c r="U72" i="16" s="1"/>
  <c r="W72" i="16" s="1"/>
  <c r="P72" i="16"/>
  <c r="T72" i="16" s="1"/>
  <c r="AC71" i="16"/>
  <c r="U71" i="16" s="1"/>
  <c r="W71" i="16" s="1"/>
  <c r="P71" i="16"/>
  <c r="AC70" i="16"/>
  <c r="U70" i="16" s="1"/>
  <c r="W70" i="16" s="1"/>
  <c r="P70" i="16"/>
  <c r="T70" i="16" s="1"/>
  <c r="AC69" i="16"/>
  <c r="U69" i="16" s="1"/>
  <c r="W69" i="16" s="1"/>
  <c r="P69" i="16"/>
  <c r="AC68" i="16"/>
  <c r="U68" i="16" s="1"/>
  <c r="W68" i="16" s="1"/>
  <c r="P68" i="16"/>
  <c r="AC67" i="16"/>
  <c r="U67" i="16" s="1"/>
  <c r="W67" i="16" s="1"/>
  <c r="P67" i="16"/>
  <c r="T67" i="16" s="1"/>
  <c r="AC66" i="16"/>
  <c r="U66" i="16" s="1"/>
  <c r="W66" i="16" s="1"/>
  <c r="P66" i="16"/>
  <c r="R66" i="16" s="1"/>
  <c r="AC65" i="16"/>
  <c r="U65" i="16" s="1"/>
  <c r="W65" i="16" s="1"/>
  <c r="P65" i="16"/>
  <c r="R65" i="16" s="1"/>
  <c r="AC64" i="16"/>
  <c r="U64" i="16" s="1"/>
  <c r="W64" i="16" s="1"/>
  <c r="P64" i="16"/>
  <c r="AC63" i="16"/>
  <c r="U63" i="16" s="1"/>
  <c r="W63" i="16" s="1"/>
  <c r="P63" i="16"/>
  <c r="T63" i="16" s="1"/>
  <c r="AC62" i="16"/>
  <c r="U62" i="16" s="1"/>
  <c r="W62" i="16" s="1"/>
  <c r="P62" i="16"/>
  <c r="AC61" i="16"/>
  <c r="U61" i="16" s="1"/>
  <c r="W61" i="16" s="1"/>
  <c r="P61" i="16"/>
  <c r="R61" i="16" s="1"/>
  <c r="AC60" i="16"/>
  <c r="U60" i="16" s="1"/>
  <c r="W60" i="16" s="1"/>
  <c r="P60" i="16"/>
  <c r="T60" i="16" s="1"/>
  <c r="AC59" i="16"/>
  <c r="U59" i="16" s="1"/>
  <c r="W59" i="16" s="1"/>
  <c r="P59" i="16"/>
  <c r="T59" i="16" s="1"/>
  <c r="AC58" i="16"/>
  <c r="U58" i="16" s="1"/>
  <c r="W58" i="16" s="1"/>
  <c r="P58" i="16"/>
  <c r="T58" i="16" s="1"/>
  <c r="AC57" i="16"/>
  <c r="U57" i="16" s="1"/>
  <c r="W57" i="16" s="1"/>
  <c r="P57" i="16"/>
  <c r="R57" i="16" s="1"/>
  <c r="AC56" i="16"/>
  <c r="U56" i="16" s="1"/>
  <c r="W56" i="16" s="1"/>
  <c r="P56" i="16"/>
  <c r="T56" i="16" s="1"/>
  <c r="AC55" i="16"/>
  <c r="U55" i="16" s="1"/>
  <c r="W55" i="16" s="1"/>
  <c r="P55" i="16"/>
  <c r="T55" i="16" s="1"/>
  <c r="AC54" i="16"/>
  <c r="U54" i="16" s="1"/>
  <c r="W54" i="16" s="1"/>
  <c r="P54" i="16"/>
  <c r="T54" i="16" s="1"/>
  <c r="AC53" i="16"/>
  <c r="U53" i="16" s="1"/>
  <c r="W53" i="16" s="1"/>
  <c r="P53" i="16"/>
  <c r="R53" i="16" s="1"/>
  <c r="AC52" i="16"/>
  <c r="U52" i="16" s="1"/>
  <c r="W52" i="16" s="1"/>
  <c r="P52" i="16"/>
  <c r="T52" i="16" s="1"/>
  <c r="AC51" i="16"/>
  <c r="U51" i="16" s="1"/>
  <c r="W51" i="16" s="1"/>
  <c r="P51" i="16"/>
  <c r="T51" i="16" s="1"/>
  <c r="AC50" i="16"/>
  <c r="U50" i="16" s="1"/>
  <c r="W50" i="16" s="1"/>
  <c r="P50" i="16"/>
  <c r="R50" i="16" s="1"/>
  <c r="AC49" i="16"/>
  <c r="U49" i="16" s="1"/>
  <c r="W49" i="16" s="1"/>
  <c r="P49" i="16"/>
  <c r="R49" i="16" s="1"/>
  <c r="AC48" i="16"/>
  <c r="U48" i="16" s="1"/>
  <c r="W48" i="16" s="1"/>
  <c r="P48" i="16"/>
  <c r="R48" i="16" s="1"/>
  <c r="AC47" i="16"/>
  <c r="U47" i="16" s="1"/>
  <c r="W47" i="16" s="1"/>
  <c r="P47" i="16"/>
  <c r="T47" i="16" s="1"/>
  <c r="AC46" i="16"/>
  <c r="U46" i="16" s="1"/>
  <c r="W46" i="16" s="1"/>
  <c r="P46" i="16"/>
  <c r="R46" i="16" s="1"/>
  <c r="AC45" i="16"/>
  <c r="U45" i="16" s="1"/>
  <c r="W45" i="16" s="1"/>
  <c r="P45" i="16"/>
  <c r="R45" i="16" s="1"/>
  <c r="AC44" i="16"/>
  <c r="U44" i="16" s="1"/>
  <c r="W44" i="16" s="1"/>
  <c r="P44" i="16"/>
  <c r="R44" i="16" s="1"/>
  <c r="AC43" i="16"/>
  <c r="U43" i="16" s="1"/>
  <c r="W43" i="16" s="1"/>
  <c r="P43" i="16"/>
  <c r="T43" i="16" s="1"/>
  <c r="AC42" i="16"/>
  <c r="U42" i="16" s="1"/>
  <c r="W42" i="16" s="1"/>
  <c r="P42" i="16"/>
  <c r="T42" i="16" s="1"/>
  <c r="AC41" i="16"/>
  <c r="U41" i="16" s="1"/>
  <c r="W41" i="16" s="1"/>
  <c r="P41" i="16"/>
  <c r="R41" i="16" s="1"/>
  <c r="AC40" i="16"/>
  <c r="U40" i="16" s="1"/>
  <c r="W40" i="16" s="1"/>
  <c r="P40" i="16"/>
  <c r="T40" i="16" s="1"/>
  <c r="AC39" i="16"/>
  <c r="U39" i="16" s="1"/>
  <c r="W39" i="16" s="1"/>
  <c r="P39" i="16"/>
  <c r="T39" i="16" s="1"/>
  <c r="AC38" i="16"/>
  <c r="U38" i="16" s="1"/>
  <c r="W38" i="16" s="1"/>
  <c r="P38" i="16"/>
  <c r="T38" i="16" s="1"/>
  <c r="AC37" i="16"/>
  <c r="U37" i="16" s="1"/>
  <c r="W37" i="16" s="1"/>
  <c r="P37" i="16"/>
  <c r="R37" i="16" s="1"/>
  <c r="AC36" i="16"/>
  <c r="U36" i="16" s="1"/>
  <c r="W36" i="16" s="1"/>
  <c r="P36" i="16"/>
  <c r="R36" i="16" s="1"/>
  <c r="AC35" i="16"/>
  <c r="U35" i="16" s="1"/>
  <c r="W35" i="16" s="1"/>
  <c r="P35" i="16"/>
  <c r="T35" i="16" s="1"/>
  <c r="AC34" i="16"/>
  <c r="U34" i="16" s="1"/>
  <c r="W34" i="16" s="1"/>
  <c r="P34" i="16"/>
  <c r="R34" i="16" s="1"/>
  <c r="AC33" i="16"/>
  <c r="U33" i="16" s="1"/>
  <c r="W33" i="16" s="1"/>
  <c r="P33" i="16"/>
  <c r="R33" i="16" s="1"/>
  <c r="AC32" i="16"/>
  <c r="U32" i="16" s="1"/>
  <c r="W32" i="16" s="1"/>
  <c r="P32" i="16"/>
  <c r="T32" i="16" s="1"/>
  <c r="AC31" i="16"/>
  <c r="U31" i="16" s="1"/>
  <c r="W31" i="16" s="1"/>
  <c r="P31" i="16"/>
  <c r="T31" i="16" s="1"/>
  <c r="AC30" i="16"/>
  <c r="U30" i="16" s="1"/>
  <c r="W30" i="16" s="1"/>
  <c r="P30" i="16"/>
  <c r="T30" i="16" s="1"/>
  <c r="AC29" i="16"/>
  <c r="U29" i="16" s="1"/>
  <c r="W29" i="16" s="1"/>
  <c r="P29" i="16"/>
  <c r="R29" i="16" s="1"/>
  <c r="AC28" i="16"/>
  <c r="U28" i="16" s="1"/>
  <c r="W28" i="16" s="1"/>
  <c r="P28" i="16"/>
  <c r="T28" i="16" s="1"/>
  <c r="AC27" i="16"/>
  <c r="U27" i="16" s="1"/>
  <c r="W27" i="16" s="1"/>
  <c r="P27" i="16"/>
  <c r="T27" i="16" s="1"/>
  <c r="AC26" i="16"/>
  <c r="U26" i="16" s="1"/>
  <c r="W26" i="16" s="1"/>
  <c r="P26" i="16"/>
  <c r="T26" i="16" s="1"/>
  <c r="AC25" i="16"/>
  <c r="U25" i="16" s="1"/>
  <c r="W25" i="16" s="1"/>
  <c r="P25" i="16"/>
  <c r="R25" i="16" s="1"/>
  <c r="AC24" i="16"/>
  <c r="U24" i="16" s="1"/>
  <c r="W24" i="16" s="1"/>
  <c r="P24" i="16"/>
  <c r="R24" i="16" s="1"/>
  <c r="AC23" i="16"/>
  <c r="U23" i="16" s="1"/>
  <c r="W23" i="16" s="1"/>
  <c r="P23" i="16"/>
  <c r="T23" i="16" s="1"/>
  <c r="AC22" i="16"/>
  <c r="U22" i="16" s="1"/>
  <c r="W22" i="16" s="1"/>
  <c r="P22" i="16"/>
  <c r="T22" i="16" s="1"/>
  <c r="AC21" i="16"/>
  <c r="U21" i="16" s="1"/>
  <c r="W21" i="16" s="1"/>
  <c r="P21" i="16"/>
  <c r="R21" i="16" s="1"/>
  <c r="AC20" i="16"/>
  <c r="U20" i="16" s="1"/>
  <c r="W20" i="16" s="1"/>
  <c r="P20" i="16"/>
  <c r="T20" i="16" s="1"/>
  <c r="AC19" i="16"/>
  <c r="U19" i="16" s="1"/>
  <c r="W19" i="16" s="1"/>
  <c r="P19" i="16"/>
  <c r="T19" i="16" s="1"/>
  <c r="AC18" i="16"/>
  <c r="U18" i="16" s="1"/>
  <c r="W18" i="16" s="1"/>
  <c r="P18" i="16"/>
  <c r="R18" i="16" s="1"/>
  <c r="AC17" i="16"/>
  <c r="U17" i="16" s="1"/>
  <c r="W17" i="16" s="1"/>
  <c r="P17" i="16"/>
  <c r="R17" i="16" s="1"/>
  <c r="AC16" i="16"/>
  <c r="U16" i="16" s="1"/>
  <c r="W16" i="16" s="1"/>
  <c r="P16" i="16"/>
  <c r="R16" i="16" s="1"/>
  <c r="AC15" i="16"/>
  <c r="U15" i="16" s="1"/>
  <c r="W15" i="16" s="1"/>
  <c r="P15" i="16"/>
  <c r="T15" i="16" s="1"/>
  <c r="AC14" i="16"/>
  <c r="U14" i="16" s="1"/>
  <c r="W14" i="16" s="1"/>
  <c r="P14" i="16"/>
  <c r="R14" i="16" s="1"/>
  <c r="AC13" i="16"/>
  <c r="U13" i="16" s="1"/>
  <c r="W13" i="16" s="1"/>
  <c r="P13" i="16"/>
  <c r="R13" i="16" s="1"/>
  <c r="AC12" i="16"/>
  <c r="U12" i="16" s="1"/>
  <c r="W12" i="16" s="1"/>
  <c r="P12" i="16"/>
  <c r="T12" i="16" s="1"/>
  <c r="AC11" i="16"/>
  <c r="U11" i="16" s="1"/>
  <c r="W11" i="16" s="1"/>
  <c r="P11" i="16"/>
  <c r="T11" i="16" s="1"/>
  <c r="AC10" i="16"/>
  <c r="U10" i="16" s="1"/>
  <c r="W10" i="16" s="1"/>
  <c r="P10" i="16"/>
  <c r="T10" i="16" s="1"/>
  <c r="AC9" i="16"/>
  <c r="U9" i="16" s="1"/>
  <c r="W9" i="16" s="1"/>
  <c r="P9" i="16"/>
  <c r="R9" i="16" s="1"/>
  <c r="AC8" i="16"/>
  <c r="U8" i="16" s="1"/>
  <c r="W8" i="16" s="1"/>
  <c r="P8" i="16"/>
  <c r="T8" i="16" s="1"/>
  <c r="AC7" i="16"/>
  <c r="U7" i="16" s="1"/>
  <c r="W7" i="16" s="1"/>
  <c r="P7" i="16"/>
  <c r="T7" i="16" s="1"/>
  <c r="AC6" i="16"/>
  <c r="U6" i="16" s="1"/>
  <c r="W6" i="16" s="1"/>
  <c r="P6" i="16"/>
  <c r="T6" i="16" s="1"/>
  <c r="AC5" i="16"/>
  <c r="U5" i="16" s="1"/>
  <c r="W5" i="16" s="1"/>
  <c r="P5" i="16"/>
  <c r="R5" i="16" s="1"/>
  <c r="AC4" i="16"/>
  <c r="U4" i="16" s="1"/>
  <c r="W4" i="16" s="1"/>
  <c r="P4" i="16"/>
  <c r="R4" i="16" s="1"/>
  <c r="AC3" i="16"/>
  <c r="U3" i="16" s="1"/>
  <c r="W3" i="16" s="1"/>
  <c r="P3" i="16"/>
  <c r="T3" i="16" s="1"/>
  <c r="AC2" i="16"/>
  <c r="U2" i="16" s="1"/>
  <c r="W2" i="16" s="1"/>
  <c r="P2" i="16"/>
  <c r="T2" i="16" s="1"/>
  <c r="X253" i="1"/>
  <c r="R253" i="1" s="1"/>
  <c r="J253" i="1"/>
  <c r="L253" i="1" s="1"/>
  <c r="X252" i="1"/>
  <c r="R252" i="1" s="1"/>
  <c r="J252" i="1"/>
  <c r="L252" i="1" s="1"/>
  <c r="X251" i="1"/>
  <c r="R251" i="1" s="1"/>
  <c r="J251" i="1"/>
  <c r="N251" i="1" s="1"/>
  <c r="X250" i="1"/>
  <c r="R250" i="1" s="1"/>
  <c r="J250" i="1"/>
  <c r="X249" i="1"/>
  <c r="R249" i="1" s="1"/>
  <c r="J249" i="1"/>
  <c r="L249" i="1" s="1"/>
  <c r="X248" i="1"/>
  <c r="R248" i="1" s="1"/>
  <c r="J248" i="1"/>
  <c r="X247" i="1"/>
  <c r="R247" i="1" s="1"/>
  <c r="J247" i="1"/>
  <c r="N247" i="1" s="1"/>
  <c r="X246" i="1"/>
  <c r="R246" i="1" s="1"/>
  <c r="J246" i="1"/>
  <c r="X245" i="1"/>
  <c r="R245" i="1" s="1"/>
  <c r="J245" i="1"/>
  <c r="L245" i="1" s="1"/>
  <c r="X244" i="1"/>
  <c r="R244" i="1" s="1"/>
  <c r="J244" i="1"/>
  <c r="X243" i="1"/>
  <c r="R243" i="1" s="1"/>
  <c r="J243" i="1"/>
  <c r="L243" i="1" s="1"/>
  <c r="X242" i="1"/>
  <c r="R242" i="1" s="1"/>
  <c r="J242" i="1"/>
  <c r="X241" i="1"/>
  <c r="R241" i="1" s="1"/>
  <c r="J241" i="1"/>
  <c r="L241" i="1" s="1"/>
  <c r="X240" i="1"/>
  <c r="R240" i="1" s="1"/>
  <c r="J240" i="1"/>
  <c r="L240" i="1" s="1"/>
  <c r="X239" i="1"/>
  <c r="R239" i="1" s="1"/>
  <c r="J239" i="1"/>
  <c r="L239" i="1" s="1"/>
  <c r="X238" i="1"/>
  <c r="R238" i="1" s="1"/>
  <c r="J238" i="1"/>
  <c r="X237" i="1"/>
  <c r="R237" i="1" s="1"/>
  <c r="J237" i="1"/>
  <c r="L237" i="1" s="1"/>
  <c r="X236" i="1"/>
  <c r="R236" i="1" s="1"/>
  <c r="J236" i="1"/>
  <c r="L236" i="1" s="1"/>
  <c r="X235" i="1"/>
  <c r="R235" i="1" s="1"/>
  <c r="J235" i="1"/>
  <c r="L235" i="1" s="1"/>
  <c r="X234" i="1"/>
  <c r="R234" i="1" s="1"/>
  <c r="J234" i="1"/>
  <c r="X233" i="1"/>
  <c r="R233" i="1" s="1"/>
  <c r="J233" i="1"/>
  <c r="N233" i="1" s="1"/>
  <c r="X232" i="1"/>
  <c r="R232" i="1" s="1"/>
  <c r="J232" i="1"/>
  <c r="L232" i="1" s="1"/>
  <c r="X231" i="1"/>
  <c r="R231" i="1" s="1"/>
  <c r="J231" i="1"/>
  <c r="L231" i="1" s="1"/>
  <c r="X230" i="1"/>
  <c r="R230" i="1" s="1"/>
  <c r="J230" i="1"/>
  <c r="X229" i="1"/>
  <c r="R229" i="1" s="1"/>
  <c r="J229" i="1"/>
  <c r="L229" i="1" s="1"/>
  <c r="X228" i="1"/>
  <c r="R228" i="1" s="1"/>
  <c r="J228" i="1"/>
  <c r="L228" i="1" s="1"/>
  <c r="X227" i="1"/>
  <c r="R227" i="1" s="1"/>
  <c r="J227" i="1"/>
  <c r="N227" i="1" s="1"/>
  <c r="X226" i="1"/>
  <c r="R226" i="1" s="1"/>
  <c r="J226" i="1"/>
  <c r="X225" i="1"/>
  <c r="R225" i="1" s="1"/>
  <c r="J225" i="1"/>
  <c r="N225" i="1" s="1"/>
  <c r="X224" i="1"/>
  <c r="R224" i="1" s="1"/>
  <c r="J224" i="1"/>
  <c r="L224" i="1" s="1"/>
  <c r="X223" i="1"/>
  <c r="R223" i="1" s="1"/>
  <c r="J223" i="1"/>
  <c r="L223" i="1" s="1"/>
  <c r="X222" i="1"/>
  <c r="R222" i="1" s="1"/>
  <c r="J222" i="1"/>
  <c r="X221" i="1"/>
  <c r="R221" i="1" s="1"/>
  <c r="J221" i="1"/>
  <c r="N221" i="1" s="1"/>
  <c r="X220" i="1"/>
  <c r="R220" i="1" s="1"/>
  <c r="J220" i="1"/>
  <c r="L220" i="1" s="1"/>
  <c r="X219" i="1"/>
  <c r="R219" i="1" s="1"/>
  <c r="J219" i="1"/>
  <c r="N219" i="1" s="1"/>
  <c r="X218" i="1"/>
  <c r="R218" i="1" s="1"/>
  <c r="J218" i="1"/>
  <c r="X217" i="1"/>
  <c r="R217" i="1" s="1"/>
  <c r="J217" i="1"/>
  <c r="N217" i="1" s="1"/>
  <c r="X216" i="1"/>
  <c r="R216" i="1" s="1"/>
  <c r="J216" i="1"/>
  <c r="L216" i="1" s="1"/>
  <c r="X215" i="1"/>
  <c r="R215" i="1" s="1"/>
  <c r="J215" i="1"/>
  <c r="L215" i="1" s="1"/>
  <c r="X214" i="1"/>
  <c r="R214" i="1" s="1"/>
  <c r="J214" i="1"/>
  <c r="X213" i="1"/>
  <c r="R213" i="1" s="1"/>
  <c r="J213" i="1"/>
  <c r="L213" i="1" s="1"/>
  <c r="X212" i="1"/>
  <c r="R212" i="1" s="1"/>
  <c r="J212" i="1"/>
  <c r="L212" i="1" s="1"/>
  <c r="X211" i="1"/>
  <c r="R211" i="1" s="1"/>
  <c r="J211" i="1"/>
  <c r="L211" i="1" s="1"/>
  <c r="X210" i="1"/>
  <c r="R210" i="1" s="1"/>
  <c r="J210" i="1"/>
  <c r="X209" i="1"/>
  <c r="R209" i="1" s="1"/>
  <c r="J209" i="1"/>
  <c r="N209" i="1" s="1"/>
  <c r="X208" i="1"/>
  <c r="R208" i="1" s="1"/>
  <c r="J208" i="1"/>
  <c r="X207" i="1"/>
  <c r="R207" i="1" s="1"/>
  <c r="J207" i="1"/>
  <c r="L207" i="1" s="1"/>
  <c r="X206" i="1"/>
  <c r="R206" i="1" s="1"/>
  <c r="J206" i="1"/>
  <c r="X205" i="1"/>
  <c r="R205" i="1" s="1"/>
  <c r="J205" i="1"/>
  <c r="L205" i="1" s="1"/>
  <c r="X204" i="1"/>
  <c r="R204" i="1" s="1"/>
  <c r="J204" i="1"/>
  <c r="X203" i="1"/>
  <c r="R203" i="1" s="1"/>
  <c r="J203" i="1"/>
  <c r="L203" i="1" s="1"/>
  <c r="X202" i="1"/>
  <c r="R202" i="1" s="1"/>
  <c r="J202" i="1"/>
  <c r="X201" i="1"/>
  <c r="R201" i="1" s="1"/>
  <c r="J201" i="1"/>
  <c r="N201" i="1" s="1"/>
  <c r="X200" i="1"/>
  <c r="R200" i="1" s="1"/>
  <c r="J200" i="1"/>
  <c r="L200" i="1" s="1"/>
  <c r="X199" i="1"/>
  <c r="R199" i="1" s="1"/>
  <c r="J199" i="1"/>
  <c r="N199" i="1" s="1"/>
  <c r="X198" i="1"/>
  <c r="R198" i="1" s="1"/>
  <c r="J198" i="1"/>
  <c r="N198" i="1" s="1"/>
  <c r="X197" i="1"/>
  <c r="R197" i="1" s="1"/>
  <c r="J197" i="1"/>
  <c r="X196" i="1"/>
  <c r="R196" i="1" s="1"/>
  <c r="J196" i="1"/>
  <c r="X195" i="1"/>
  <c r="R195" i="1" s="1"/>
  <c r="J195" i="1"/>
  <c r="N195" i="1" s="1"/>
  <c r="X194" i="1"/>
  <c r="R194" i="1" s="1"/>
  <c r="J194" i="1"/>
  <c r="N194" i="1" s="1"/>
  <c r="X193" i="1"/>
  <c r="R193" i="1" s="1"/>
  <c r="J193" i="1"/>
  <c r="N193" i="1" s="1"/>
  <c r="X192" i="1"/>
  <c r="R192" i="1" s="1"/>
  <c r="J192" i="1"/>
  <c r="X191" i="1"/>
  <c r="R191" i="1" s="1"/>
  <c r="J191" i="1"/>
  <c r="N191" i="1" s="1"/>
  <c r="X190" i="1"/>
  <c r="R190" i="1" s="1"/>
  <c r="J190" i="1"/>
  <c r="N190" i="1" s="1"/>
  <c r="X189" i="1"/>
  <c r="R189" i="1" s="1"/>
  <c r="J189" i="1"/>
  <c r="N189" i="1" s="1"/>
  <c r="X188" i="1"/>
  <c r="R188" i="1" s="1"/>
  <c r="J188" i="1"/>
  <c r="L188" i="1" s="1"/>
  <c r="X187" i="1"/>
  <c r="R187" i="1" s="1"/>
  <c r="J187" i="1"/>
  <c r="N187" i="1" s="1"/>
  <c r="X186" i="1"/>
  <c r="R186" i="1" s="1"/>
  <c r="J186" i="1"/>
  <c r="N186" i="1" s="1"/>
  <c r="X185" i="1"/>
  <c r="R185" i="1" s="1"/>
  <c r="J185" i="1"/>
  <c r="N185" i="1" s="1"/>
  <c r="X184" i="1"/>
  <c r="R184" i="1" s="1"/>
  <c r="J184" i="1"/>
  <c r="L184" i="1" s="1"/>
  <c r="X183" i="1"/>
  <c r="R183" i="1" s="1"/>
  <c r="J183" i="1"/>
  <c r="L183" i="1" s="1"/>
  <c r="X182" i="1"/>
  <c r="R182" i="1" s="1"/>
  <c r="J182" i="1"/>
  <c r="L182" i="1" s="1"/>
  <c r="X181" i="1"/>
  <c r="R181" i="1" s="1"/>
  <c r="J181" i="1"/>
  <c r="N181" i="1" s="1"/>
  <c r="X180" i="1"/>
  <c r="R180" i="1" s="1"/>
  <c r="J180" i="1"/>
  <c r="N180" i="1" s="1"/>
  <c r="X179" i="1"/>
  <c r="R179" i="1" s="1"/>
  <c r="J179" i="1"/>
  <c r="L179" i="1" s="1"/>
  <c r="X178" i="1"/>
  <c r="R178" i="1" s="1"/>
  <c r="J178" i="1"/>
  <c r="N178" i="1" s="1"/>
  <c r="X177" i="1"/>
  <c r="R177" i="1" s="1"/>
  <c r="J177" i="1"/>
  <c r="N177" i="1" s="1"/>
  <c r="X176" i="1"/>
  <c r="R176" i="1" s="1"/>
  <c r="J176" i="1"/>
  <c r="L176" i="1" s="1"/>
  <c r="X175" i="1"/>
  <c r="R175" i="1" s="1"/>
  <c r="J175" i="1"/>
  <c r="L175" i="1" s="1"/>
  <c r="X174" i="1"/>
  <c r="R174" i="1" s="1"/>
  <c r="J174" i="1"/>
  <c r="L174" i="1" s="1"/>
  <c r="X173" i="1"/>
  <c r="R173" i="1" s="1"/>
  <c r="J173" i="1"/>
  <c r="X172" i="1"/>
  <c r="R172" i="1" s="1"/>
  <c r="J172" i="1"/>
  <c r="N172" i="1" s="1"/>
  <c r="X171" i="1"/>
  <c r="R171" i="1" s="1"/>
  <c r="J171" i="1"/>
  <c r="L171" i="1" s="1"/>
  <c r="X170" i="1"/>
  <c r="R170" i="1" s="1"/>
  <c r="J170" i="1"/>
  <c r="L170" i="1" s="1"/>
  <c r="X169" i="1"/>
  <c r="R169" i="1" s="1"/>
  <c r="J169" i="1"/>
  <c r="X168" i="1"/>
  <c r="R168" i="1" s="1"/>
  <c r="J168" i="1"/>
  <c r="N168" i="1" s="1"/>
  <c r="X167" i="1"/>
  <c r="R167" i="1" s="1"/>
  <c r="J167" i="1"/>
  <c r="L167" i="1" s="1"/>
  <c r="X166" i="1"/>
  <c r="R166" i="1" s="1"/>
  <c r="J166" i="1"/>
  <c r="N166" i="1" s="1"/>
  <c r="X165" i="1"/>
  <c r="R165" i="1" s="1"/>
  <c r="J165" i="1"/>
  <c r="X164" i="1"/>
  <c r="R164" i="1" s="1"/>
  <c r="J164" i="1"/>
  <c r="N164" i="1" s="1"/>
  <c r="X163" i="1"/>
  <c r="R163" i="1" s="1"/>
  <c r="J163" i="1"/>
  <c r="L163" i="1" s="1"/>
  <c r="X162" i="1"/>
  <c r="R162" i="1" s="1"/>
  <c r="J162" i="1"/>
  <c r="L162" i="1" s="1"/>
  <c r="X161" i="1"/>
  <c r="R161" i="1" s="1"/>
  <c r="J161" i="1"/>
  <c r="X160" i="1"/>
  <c r="R160" i="1" s="1"/>
  <c r="J160" i="1"/>
  <c r="L160" i="1" s="1"/>
  <c r="X159" i="1"/>
  <c r="R159" i="1" s="1"/>
  <c r="J159" i="1"/>
  <c r="X158" i="1"/>
  <c r="R158" i="1" s="1"/>
  <c r="J158" i="1"/>
  <c r="N158" i="1" s="1"/>
  <c r="X157" i="1"/>
  <c r="R157" i="1" s="1"/>
  <c r="N157" i="1"/>
  <c r="L157" i="1"/>
  <c r="X156" i="1"/>
  <c r="R156" i="1" s="1"/>
  <c r="J156" i="1"/>
  <c r="X155" i="1"/>
  <c r="R155" i="1" s="1"/>
  <c r="J155" i="1"/>
  <c r="N155" i="1" s="1"/>
  <c r="X154" i="1"/>
  <c r="R154" i="1" s="1"/>
  <c r="J154" i="1"/>
  <c r="X153" i="1"/>
  <c r="R153" i="1" s="1"/>
  <c r="J153" i="1"/>
  <c r="N153" i="1" s="1"/>
  <c r="X152" i="1"/>
  <c r="R152" i="1" s="1"/>
  <c r="J152" i="1"/>
  <c r="X151" i="1"/>
  <c r="R151" i="1" s="1"/>
  <c r="J151" i="1"/>
  <c r="L151" i="1" s="1"/>
  <c r="X150" i="1"/>
  <c r="R150" i="1" s="1"/>
  <c r="J150" i="1"/>
  <c r="X149" i="1"/>
  <c r="R149" i="1" s="1"/>
  <c r="J149" i="1"/>
  <c r="L149" i="1" s="1"/>
  <c r="X148" i="1"/>
  <c r="R148" i="1" s="1"/>
  <c r="J148" i="1"/>
  <c r="X147" i="1"/>
  <c r="R147" i="1" s="1"/>
  <c r="J147" i="1"/>
  <c r="N147" i="1" s="1"/>
  <c r="X146" i="1"/>
  <c r="R146" i="1" s="1"/>
  <c r="J146" i="1"/>
  <c r="X145" i="1"/>
  <c r="R145" i="1" s="1"/>
  <c r="J145" i="1"/>
  <c r="N145" i="1" s="1"/>
  <c r="X144" i="1"/>
  <c r="R144" i="1" s="1"/>
  <c r="J144" i="1"/>
  <c r="X143" i="1"/>
  <c r="R143" i="1" s="1"/>
  <c r="J143" i="1"/>
  <c r="L143" i="1" s="1"/>
  <c r="X142" i="1"/>
  <c r="R142" i="1" s="1"/>
  <c r="J142" i="1"/>
  <c r="X141" i="1"/>
  <c r="R141" i="1" s="1"/>
  <c r="J141" i="1"/>
  <c r="L141" i="1" s="1"/>
  <c r="X140" i="1"/>
  <c r="R140" i="1" s="1"/>
  <c r="J140" i="1"/>
  <c r="X139" i="1"/>
  <c r="R139" i="1" s="1"/>
  <c r="J139" i="1"/>
  <c r="L139" i="1" s="1"/>
  <c r="X138" i="1"/>
  <c r="R138" i="1" s="1"/>
  <c r="J138" i="1"/>
  <c r="X137" i="1"/>
  <c r="R137" i="1" s="1"/>
  <c r="J137" i="1"/>
  <c r="N137" i="1" s="1"/>
  <c r="X136" i="1"/>
  <c r="R136" i="1" s="1"/>
  <c r="J136" i="1"/>
  <c r="X135" i="1"/>
  <c r="R135" i="1" s="1"/>
  <c r="J135" i="1"/>
  <c r="L135" i="1" s="1"/>
  <c r="X134" i="1"/>
  <c r="R134" i="1" s="1"/>
  <c r="J134" i="1"/>
  <c r="L134" i="1" s="1"/>
  <c r="X133" i="1"/>
  <c r="R133" i="1" s="1"/>
  <c r="J133" i="1"/>
  <c r="N133" i="1" s="1"/>
  <c r="X132" i="1"/>
  <c r="R132" i="1" s="1"/>
  <c r="J132" i="1"/>
  <c r="N132" i="1" s="1"/>
  <c r="X131" i="1"/>
  <c r="R131" i="1" s="1"/>
  <c r="J131" i="1"/>
  <c r="X130" i="1"/>
  <c r="R130" i="1" s="1"/>
  <c r="J130" i="1"/>
  <c r="L130" i="1" s="1"/>
  <c r="X129" i="1"/>
  <c r="R129" i="1" s="1"/>
  <c r="J129" i="1"/>
  <c r="X128" i="1"/>
  <c r="R128" i="1" s="1"/>
  <c r="J128" i="1"/>
  <c r="N128" i="1" s="1"/>
  <c r="X127" i="1"/>
  <c r="R127" i="1" s="1"/>
  <c r="J127" i="1"/>
  <c r="L127" i="1" s="1"/>
  <c r="X126" i="1"/>
  <c r="R126" i="1" s="1"/>
  <c r="J126" i="1"/>
  <c r="N126" i="1" s="1"/>
  <c r="X125" i="1"/>
  <c r="R125" i="1" s="1"/>
  <c r="J125" i="1"/>
  <c r="N125" i="1" s="1"/>
  <c r="X124" i="1"/>
  <c r="R124" i="1" s="1"/>
  <c r="J124" i="1"/>
  <c r="N124" i="1" s="1"/>
  <c r="X123" i="1"/>
  <c r="R123" i="1" s="1"/>
  <c r="J123" i="1"/>
  <c r="X122" i="1"/>
  <c r="R122" i="1" s="1"/>
  <c r="J122" i="1"/>
  <c r="L122" i="1" s="1"/>
  <c r="X121" i="1"/>
  <c r="R121" i="1" s="1"/>
  <c r="J121" i="1"/>
  <c r="X120" i="1"/>
  <c r="R120" i="1" s="1"/>
  <c r="J120" i="1"/>
  <c r="N120" i="1" s="1"/>
  <c r="X119" i="1"/>
  <c r="R119" i="1" s="1"/>
  <c r="J119" i="1"/>
  <c r="L119" i="1" s="1"/>
  <c r="X118" i="1"/>
  <c r="R118" i="1" s="1"/>
  <c r="J118" i="1"/>
  <c r="L118" i="1" s="1"/>
  <c r="X117" i="1"/>
  <c r="R117" i="1" s="1"/>
  <c r="J117" i="1"/>
  <c r="N117" i="1" s="1"/>
  <c r="X116" i="1"/>
  <c r="R116" i="1" s="1"/>
  <c r="J116" i="1"/>
  <c r="N116" i="1" s="1"/>
  <c r="X115" i="1"/>
  <c r="R115" i="1" s="1"/>
  <c r="J115" i="1"/>
  <c r="X114" i="1"/>
  <c r="R114" i="1" s="1"/>
  <c r="J114" i="1"/>
  <c r="L114" i="1" s="1"/>
  <c r="X113" i="1"/>
  <c r="R113" i="1" s="1"/>
  <c r="J113" i="1"/>
  <c r="X112" i="1"/>
  <c r="R112" i="1" s="1"/>
  <c r="J112" i="1"/>
  <c r="N112" i="1" s="1"/>
  <c r="X111" i="1"/>
  <c r="R111" i="1" s="1"/>
  <c r="J111" i="1"/>
  <c r="L111" i="1" s="1"/>
  <c r="X110" i="1"/>
  <c r="R110" i="1" s="1"/>
  <c r="J110" i="1"/>
  <c r="N110" i="1" s="1"/>
  <c r="X109" i="1"/>
  <c r="R109" i="1" s="1"/>
  <c r="J109" i="1"/>
  <c r="N109" i="1" s="1"/>
  <c r="X108" i="1"/>
  <c r="R108" i="1" s="1"/>
  <c r="J108" i="1"/>
  <c r="N108" i="1" s="1"/>
  <c r="X107" i="1"/>
  <c r="R107" i="1" s="1"/>
  <c r="J107" i="1"/>
  <c r="X106" i="1"/>
  <c r="R106" i="1" s="1"/>
  <c r="J106" i="1"/>
  <c r="L106" i="1" s="1"/>
  <c r="X105" i="1"/>
  <c r="R105" i="1" s="1"/>
  <c r="J105" i="1"/>
  <c r="X104" i="1"/>
  <c r="R104" i="1" s="1"/>
  <c r="J104" i="1"/>
  <c r="N104" i="1" s="1"/>
  <c r="X103" i="1"/>
  <c r="R103" i="1" s="1"/>
  <c r="J103" i="1"/>
  <c r="L103" i="1" s="1"/>
  <c r="X102" i="1"/>
  <c r="R102" i="1" s="1"/>
  <c r="J102" i="1"/>
  <c r="L102" i="1" s="1"/>
  <c r="X101" i="1"/>
  <c r="R101" i="1" s="1"/>
  <c r="J101" i="1"/>
  <c r="N101" i="1" s="1"/>
  <c r="X100" i="1"/>
  <c r="R100" i="1" s="1"/>
  <c r="J100" i="1"/>
  <c r="X99" i="1"/>
  <c r="R99" i="1" s="1"/>
  <c r="J99" i="1"/>
  <c r="X98" i="1"/>
  <c r="R98" i="1" s="1"/>
  <c r="J98" i="1"/>
  <c r="L98" i="1" s="1"/>
  <c r="X97" i="1"/>
  <c r="R97" i="1" s="1"/>
  <c r="J97" i="1"/>
  <c r="N97" i="1" s="1"/>
  <c r="X96" i="1"/>
  <c r="R96" i="1" s="1"/>
  <c r="J96" i="1"/>
  <c r="X95" i="1"/>
  <c r="R95" i="1" s="1"/>
  <c r="J95" i="1"/>
  <c r="X94" i="1"/>
  <c r="R94" i="1" s="1"/>
  <c r="J94" i="1"/>
  <c r="N94" i="1" s="1"/>
  <c r="X93" i="1"/>
  <c r="R93" i="1" s="1"/>
  <c r="J93" i="1"/>
  <c r="X92" i="1"/>
  <c r="R92" i="1" s="1"/>
  <c r="J92" i="1"/>
  <c r="X91" i="1"/>
  <c r="R91" i="1" s="1"/>
  <c r="J91" i="1"/>
  <c r="L91" i="1" s="1"/>
  <c r="X90" i="1"/>
  <c r="R90" i="1" s="1"/>
  <c r="J90" i="1"/>
  <c r="L90" i="1" s="1"/>
  <c r="X89" i="1"/>
  <c r="R89" i="1" s="1"/>
  <c r="J89" i="1"/>
  <c r="X88" i="1"/>
  <c r="R88" i="1" s="1"/>
  <c r="J88" i="1"/>
  <c r="N88" i="1" s="1"/>
  <c r="X87" i="1"/>
  <c r="R87" i="1" s="1"/>
  <c r="J87" i="1"/>
  <c r="L87" i="1" s="1"/>
  <c r="X86" i="1"/>
  <c r="R86" i="1" s="1"/>
  <c r="J86" i="1"/>
  <c r="N86" i="1" s="1"/>
  <c r="X85" i="1"/>
  <c r="R85" i="1" s="1"/>
  <c r="J85" i="1"/>
  <c r="X84" i="1"/>
  <c r="R84" i="1" s="1"/>
  <c r="J84" i="1"/>
  <c r="N84" i="1" s="1"/>
  <c r="X83" i="1"/>
  <c r="R83" i="1" s="1"/>
  <c r="J83" i="1"/>
  <c r="L83" i="1" s="1"/>
  <c r="X82" i="1"/>
  <c r="R82" i="1" s="1"/>
  <c r="J82" i="1"/>
  <c r="N82" i="1" s="1"/>
  <c r="X81" i="1"/>
  <c r="R81" i="1" s="1"/>
  <c r="J81" i="1"/>
  <c r="X80" i="1"/>
  <c r="R80" i="1" s="1"/>
  <c r="J80" i="1"/>
  <c r="N80" i="1" s="1"/>
  <c r="X79" i="1"/>
  <c r="R79" i="1" s="1"/>
  <c r="J79" i="1"/>
  <c r="L79" i="1" s="1"/>
  <c r="X78" i="1"/>
  <c r="R78" i="1" s="1"/>
  <c r="J78" i="1"/>
  <c r="L78" i="1" s="1"/>
  <c r="X77" i="1"/>
  <c r="R77" i="1" s="1"/>
  <c r="J77" i="1"/>
  <c r="N77" i="1" s="1"/>
  <c r="X76" i="1"/>
  <c r="R76" i="1" s="1"/>
  <c r="J76" i="1"/>
  <c r="N76" i="1" s="1"/>
  <c r="X75" i="1"/>
  <c r="R75" i="1" s="1"/>
  <c r="J75" i="1"/>
  <c r="L75" i="1" s="1"/>
  <c r="X74" i="1"/>
  <c r="R74" i="1" s="1"/>
  <c r="J74" i="1"/>
  <c r="L74" i="1" s="1"/>
  <c r="X73" i="1"/>
  <c r="R73" i="1" s="1"/>
  <c r="J73" i="1"/>
  <c r="N73" i="1" s="1"/>
  <c r="X72" i="1"/>
  <c r="R72" i="1" s="1"/>
  <c r="J72" i="1"/>
  <c r="N72" i="1" s="1"/>
  <c r="X71" i="1"/>
  <c r="R71" i="1" s="1"/>
  <c r="J71" i="1"/>
  <c r="N71" i="1" s="1"/>
  <c r="X70" i="1"/>
  <c r="R70" i="1" s="1"/>
  <c r="J70" i="1"/>
  <c r="L70" i="1" s="1"/>
  <c r="X69" i="1"/>
  <c r="R69" i="1" s="1"/>
  <c r="J69" i="1"/>
  <c r="N69" i="1" s="1"/>
  <c r="X68" i="1"/>
  <c r="R68" i="1" s="1"/>
  <c r="J68" i="1"/>
  <c r="N68" i="1" s="1"/>
  <c r="X67" i="1"/>
  <c r="R67" i="1" s="1"/>
  <c r="J67" i="1"/>
  <c r="N67" i="1" s="1"/>
  <c r="X66" i="1"/>
  <c r="R66" i="1" s="1"/>
  <c r="J66" i="1"/>
  <c r="L66" i="1" s="1"/>
  <c r="X65" i="1"/>
  <c r="R65" i="1" s="1"/>
  <c r="J65" i="1"/>
  <c r="N65" i="1" s="1"/>
  <c r="X64" i="1"/>
  <c r="R64" i="1" s="1"/>
  <c r="J64" i="1"/>
  <c r="N64" i="1" s="1"/>
  <c r="X63" i="1"/>
  <c r="R63" i="1" s="1"/>
  <c r="J63" i="1"/>
  <c r="N63" i="1" s="1"/>
  <c r="X62" i="1"/>
  <c r="R62" i="1" s="1"/>
  <c r="J62" i="1"/>
  <c r="L62" i="1" s="1"/>
  <c r="X61" i="1"/>
  <c r="R61" i="1" s="1"/>
  <c r="J61" i="1"/>
  <c r="N61" i="1" s="1"/>
  <c r="X60" i="1"/>
  <c r="R60" i="1" s="1"/>
  <c r="J60" i="1"/>
  <c r="N60" i="1" s="1"/>
  <c r="X59" i="1"/>
  <c r="R59" i="1" s="1"/>
  <c r="J59" i="1"/>
  <c r="N59" i="1" s="1"/>
  <c r="X58" i="1"/>
  <c r="R58" i="1" s="1"/>
  <c r="J58" i="1"/>
  <c r="L58" i="1" s="1"/>
  <c r="X57" i="1"/>
  <c r="R57" i="1" s="1"/>
  <c r="J57" i="1"/>
  <c r="N57" i="1" s="1"/>
  <c r="X56" i="1"/>
  <c r="R56" i="1" s="1"/>
  <c r="J56" i="1"/>
  <c r="N56" i="1" s="1"/>
  <c r="X55" i="1"/>
  <c r="R55" i="1" s="1"/>
  <c r="J55" i="1"/>
  <c r="N55" i="1" s="1"/>
  <c r="X54" i="1"/>
  <c r="R54" i="1" s="1"/>
  <c r="J54" i="1"/>
  <c r="L54" i="1" s="1"/>
  <c r="X53" i="1"/>
  <c r="R53" i="1" s="1"/>
  <c r="J53" i="1"/>
  <c r="N53" i="1" s="1"/>
  <c r="X52" i="1"/>
  <c r="R52" i="1" s="1"/>
  <c r="J52" i="1"/>
  <c r="N52" i="1" s="1"/>
  <c r="X51" i="1"/>
  <c r="R51" i="1" s="1"/>
  <c r="J51" i="1"/>
  <c r="N51" i="1" s="1"/>
  <c r="X50" i="1"/>
  <c r="R50" i="1" s="1"/>
  <c r="J50" i="1"/>
  <c r="L50" i="1" s="1"/>
  <c r="X49" i="1"/>
  <c r="R49" i="1" s="1"/>
  <c r="J49" i="1"/>
  <c r="N49" i="1" s="1"/>
  <c r="X48" i="1"/>
  <c r="R48" i="1" s="1"/>
  <c r="J48" i="1"/>
  <c r="N48" i="1" s="1"/>
  <c r="X47" i="1"/>
  <c r="R47" i="1" s="1"/>
  <c r="J47" i="1"/>
  <c r="N47" i="1" s="1"/>
  <c r="X46" i="1"/>
  <c r="R46" i="1" s="1"/>
  <c r="J46" i="1"/>
  <c r="L46" i="1" s="1"/>
  <c r="X45" i="1"/>
  <c r="R45" i="1" s="1"/>
  <c r="J45" i="1"/>
  <c r="L45" i="1" s="1"/>
  <c r="X44" i="1"/>
  <c r="R44" i="1" s="1"/>
  <c r="J44" i="1"/>
  <c r="N44" i="1" s="1"/>
  <c r="X43" i="1"/>
  <c r="R43" i="1" s="1"/>
  <c r="J43" i="1"/>
  <c r="N43" i="1" s="1"/>
  <c r="X42" i="1"/>
  <c r="R42" i="1" s="1"/>
  <c r="J42" i="1"/>
  <c r="L42" i="1" s="1"/>
  <c r="X41" i="1"/>
  <c r="R41" i="1" s="1"/>
  <c r="J41" i="1"/>
  <c r="L41" i="1" s="1"/>
  <c r="X40" i="1"/>
  <c r="R40" i="1" s="1"/>
  <c r="J40" i="1"/>
  <c r="N40" i="1" s="1"/>
  <c r="X39" i="1"/>
  <c r="R39" i="1" s="1"/>
  <c r="J39" i="1"/>
  <c r="N39" i="1" s="1"/>
  <c r="X38" i="1"/>
  <c r="R38" i="1" s="1"/>
  <c r="J38" i="1"/>
  <c r="L38" i="1" s="1"/>
  <c r="X37" i="1"/>
  <c r="R37" i="1" s="1"/>
  <c r="J37" i="1"/>
  <c r="L37" i="1" s="1"/>
  <c r="X36" i="1"/>
  <c r="R36" i="1" s="1"/>
  <c r="J36" i="1"/>
  <c r="N36" i="1" s="1"/>
  <c r="X35" i="1"/>
  <c r="R35" i="1" s="1"/>
  <c r="J35" i="1"/>
  <c r="N35" i="1" s="1"/>
  <c r="X34" i="1"/>
  <c r="R34" i="1" s="1"/>
  <c r="J34" i="1"/>
  <c r="L34" i="1" s="1"/>
  <c r="X33" i="1"/>
  <c r="R33" i="1" s="1"/>
  <c r="J33" i="1"/>
  <c r="L33" i="1" s="1"/>
  <c r="X32" i="1"/>
  <c r="R32" i="1" s="1"/>
  <c r="J32" i="1"/>
  <c r="N32" i="1" s="1"/>
  <c r="X31" i="1"/>
  <c r="R31" i="1" s="1"/>
  <c r="J31" i="1"/>
  <c r="N31" i="1" s="1"/>
  <c r="X30" i="1"/>
  <c r="R30" i="1" s="1"/>
  <c r="J30" i="1"/>
  <c r="L30" i="1" s="1"/>
  <c r="X29" i="1"/>
  <c r="R29" i="1" s="1"/>
  <c r="J29" i="1"/>
  <c r="L29" i="1" s="1"/>
  <c r="X28" i="1"/>
  <c r="R28" i="1" s="1"/>
  <c r="J28" i="1"/>
  <c r="N28" i="1" s="1"/>
  <c r="X27" i="1"/>
  <c r="R27" i="1" s="1"/>
  <c r="J27" i="1"/>
  <c r="N27" i="1" s="1"/>
  <c r="X26" i="1"/>
  <c r="R26" i="1" s="1"/>
  <c r="J26" i="1"/>
  <c r="L26" i="1" s="1"/>
  <c r="X25" i="1"/>
  <c r="R25" i="1" s="1"/>
  <c r="J25" i="1"/>
  <c r="L25" i="1" s="1"/>
  <c r="X24" i="1"/>
  <c r="R24" i="1" s="1"/>
  <c r="J24" i="1"/>
  <c r="N24" i="1" s="1"/>
  <c r="X23" i="1"/>
  <c r="R23" i="1" s="1"/>
  <c r="J23" i="1"/>
  <c r="N23" i="1" s="1"/>
  <c r="X22" i="1"/>
  <c r="R22" i="1" s="1"/>
  <c r="J22" i="1"/>
  <c r="L22" i="1" s="1"/>
  <c r="X21" i="1"/>
  <c r="R21" i="1" s="1"/>
  <c r="J21" i="1"/>
  <c r="L21" i="1" s="1"/>
  <c r="X20" i="1"/>
  <c r="R20" i="1" s="1"/>
  <c r="J20" i="1"/>
  <c r="N20" i="1" s="1"/>
  <c r="X19" i="1"/>
  <c r="R19" i="1" s="1"/>
  <c r="J19" i="1"/>
  <c r="N19" i="1" s="1"/>
  <c r="X18" i="1"/>
  <c r="R18" i="1" s="1"/>
  <c r="J18" i="1"/>
  <c r="L18" i="1" s="1"/>
  <c r="X17" i="1"/>
  <c r="R17" i="1" s="1"/>
  <c r="J17" i="1"/>
  <c r="L17" i="1" s="1"/>
  <c r="X16" i="1"/>
  <c r="R16" i="1" s="1"/>
  <c r="J16" i="1"/>
  <c r="N16" i="1" s="1"/>
  <c r="X15" i="1"/>
  <c r="R15" i="1" s="1"/>
  <c r="J15" i="1"/>
  <c r="N15" i="1" s="1"/>
  <c r="X14" i="1"/>
  <c r="R14" i="1" s="1"/>
  <c r="J14" i="1"/>
  <c r="L14" i="1" s="1"/>
  <c r="X13" i="1"/>
  <c r="R13" i="1" s="1"/>
  <c r="J13" i="1"/>
  <c r="L13" i="1" s="1"/>
  <c r="X12" i="1"/>
  <c r="R12" i="1" s="1"/>
  <c r="J12" i="1"/>
  <c r="N12" i="1" s="1"/>
  <c r="X11" i="1"/>
  <c r="R11" i="1" s="1"/>
  <c r="J11" i="1"/>
  <c r="N11" i="1" s="1"/>
  <c r="X10" i="1"/>
  <c r="R10" i="1" s="1"/>
  <c r="J10" i="1"/>
  <c r="L10" i="1" s="1"/>
  <c r="X9" i="1"/>
  <c r="R9" i="1" s="1"/>
  <c r="J9" i="1"/>
  <c r="L9" i="1" s="1"/>
  <c r="X8" i="1"/>
  <c r="R8" i="1" s="1"/>
  <c r="J8" i="1"/>
  <c r="N8" i="1" s="1"/>
  <c r="X7" i="1"/>
  <c r="R7" i="1" s="1"/>
  <c r="J7" i="1"/>
  <c r="N7" i="1" s="1"/>
  <c r="X6" i="1"/>
  <c r="R6" i="1" s="1"/>
  <c r="J6" i="1"/>
  <c r="L6" i="1" s="1"/>
  <c r="X5" i="1"/>
  <c r="R5" i="1" s="1"/>
  <c r="J5" i="1"/>
  <c r="L5" i="1" s="1"/>
  <c r="X4" i="1"/>
  <c r="R4" i="1" s="1"/>
  <c r="J4" i="1"/>
  <c r="N4" i="1" s="1"/>
  <c r="X3" i="1"/>
  <c r="R3" i="1" s="1"/>
  <c r="J3" i="1"/>
  <c r="N3" i="1" s="1"/>
  <c r="X2" i="1"/>
  <c r="R2" i="1" s="1"/>
  <c r="J2" i="1"/>
  <c r="L2" i="1" s="1"/>
  <c r="T252" i="16" l="1"/>
  <c r="D252" i="16" s="1"/>
  <c r="S139" i="16"/>
  <c r="F139" i="16" s="1"/>
  <c r="R149" i="16"/>
  <c r="D149" i="16" s="1"/>
  <c r="S107" i="16"/>
  <c r="F107" i="16" s="1"/>
  <c r="R109" i="16"/>
  <c r="S109" i="16" s="1"/>
  <c r="F109" i="16" s="1"/>
  <c r="S25" i="16"/>
  <c r="F25" i="16" s="1"/>
  <c r="R78" i="16"/>
  <c r="S78" i="16" s="1"/>
  <c r="F78" i="16" s="1"/>
  <c r="T136" i="16"/>
  <c r="D136" i="16" s="1"/>
  <c r="R106" i="16"/>
  <c r="S106" i="16" s="1"/>
  <c r="F106" i="16" s="1"/>
  <c r="S162" i="16"/>
  <c r="F162" i="16" s="1"/>
  <c r="R194" i="16"/>
  <c r="D194" i="16" s="1"/>
  <c r="T14" i="16"/>
  <c r="D14" i="16" s="1"/>
  <c r="R52" i="16"/>
  <c r="S52" i="16" s="1"/>
  <c r="F52" i="16" s="1"/>
  <c r="R159" i="16"/>
  <c r="S159" i="16" s="1"/>
  <c r="F159" i="16" s="1"/>
  <c r="S157" i="16"/>
  <c r="F157" i="16" s="1"/>
  <c r="T45" i="16"/>
  <c r="D45" i="16" s="1"/>
  <c r="R74" i="16"/>
  <c r="D74" i="16" s="1"/>
  <c r="S122" i="16"/>
  <c r="F122" i="16" s="1"/>
  <c r="R144" i="16"/>
  <c r="D144" i="16" s="1"/>
  <c r="T174" i="16"/>
  <c r="D174" i="16" s="1"/>
  <c r="R203" i="16"/>
  <c r="D203" i="16" s="1"/>
  <c r="T246" i="16"/>
  <c r="D246" i="16" s="1"/>
  <c r="R3" i="16"/>
  <c r="S3" i="16" s="1"/>
  <c r="F3" i="16" s="1"/>
  <c r="R12" i="16"/>
  <c r="S12" i="16" s="1"/>
  <c r="F12" i="16" s="1"/>
  <c r="T16" i="16"/>
  <c r="D16" i="16" s="1"/>
  <c r="S57" i="16"/>
  <c r="F57" i="16" s="1"/>
  <c r="T66" i="16"/>
  <c r="D66" i="16" s="1"/>
  <c r="R98" i="16"/>
  <c r="D98" i="16" s="1"/>
  <c r="R112" i="16"/>
  <c r="S112" i="16" s="1"/>
  <c r="F112" i="16" s="1"/>
  <c r="S158" i="16"/>
  <c r="F158" i="16" s="1"/>
  <c r="R190" i="16"/>
  <c r="S190" i="16" s="1"/>
  <c r="F190" i="16" s="1"/>
  <c r="R228" i="16"/>
  <c r="S228" i="16" s="1"/>
  <c r="F228" i="16" s="1"/>
  <c r="T44" i="16"/>
  <c r="D44" i="16" s="1"/>
  <c r="R90" i="16"/>
  <c r="D90" i="16" s="1"/>
  <c r="T122" i="16"/>
  <c r="D122" i="16" s="1"/>
  <c r="T131" i="16"/>
  <c r="D131" i="16" s="1"/>
  <c r="T48" i="16"/>
  <c r="D48" i="16" s="1"/>
  <c r="T57" i="16"/>
  <c r="D57" i="16" s="1"/>
  <c r="R100" i="16"/>
  <c r="D100" i="16" s="1"/>
  <c r="T162" i="16"/>
  <c r="D162" i="16" s="1"/>
  <c r="T192" i="16"/>
  <c r="D192" i="16" s="1"/>
  <c r="T225" i="16"/>
  <c r="D225" i="16" s="1"/>
  <c r="T24" i="16"/>
  <c r="D24" i="16" s="1"/>
  <c r="R40" i="16"/>
  <c r="S40" i="16" s="1"/>
  <c r="F40" i="16" s="1"/>
  <c r="T46" i="16"/>
  <c r="D46" i="16" s="1"/>
  <c r="T61" i="16"/>
  <c r="D61" i="16" s="1"/>
  <c r="R70" i="16"/>
  <c r="S70" i="16" s="1"/>
  <c r="F70" i="16" s="1"/>
  <c r="R80" i="16"/>
  <c r="D80" i="16" s="1"/>
  <c r="R96" i="16"/>
  <c r="S96" i="16" s="1"/>
  <c r="F96" i="16" s="1"/>
  <c r="T99" i="16"/>
  <c r="D99" i="16" s="1"/>
  <c r="R132" i="16"/>
  <c r="D132" i="16" s="1"/>
  <c r="R133" i="16"/>
  <c r="S133" i="16" s="1"/>
  <c r="F133" i="16" s="1"/>
  <c r="R150" i="16"/>
  <c r="S150" i="16" s="1"/>
  <c r="F150" i="16" s="1"/>
  <c r="R163" i="16"/>
  <c r="D163" i="16" s="1"/>
  <c r="R164" i="16"/>
  <c r="S164" i="16" s="1"/>
  <c r="F164" i="16" s="1"/>
  <c r="T165" i="16"/>
  <c r="D165" i="16" s="1"/>
  <c r="T198" i="16"/>
  <c r="D198" i="16" s="1"/>
  <c r="R220" i="16"/>
  <c r="S220" i="16" s="1"/>
  <c r="F220" i="16" s="1"/>
  <c r="S221" i="16"/>
  <c r="F221" i="16" s="1"/>
  <c r="R226" i="16"/>
  <c r="S226" i="16" s="1"/>
  <c r="F226" i="16" s="1"/>
  <c r="T237" i="16"/>
  <c r="D237" i="16" s="1"/>
  <c r="S248" i="16"/>
  <c r="F248" i="16" s="1"/>
  <c r="S165" i="16"/>
  <c r="F165" i="16" s="1"/>
  <c r="S237" i="16"/>
  <c r="F237" i="16" s="1"/>
  <c r="R86" i="16"/>
  <c r="S86" i="16" s="1"/>
  <c r="F86" i="16" s="1"/>
  <c r="S91" i="16"/>
  <c r="F91" i="16" s="1"/>
  <c r="T111" i="16"/>
  <c r="D111" i="16" s="1"/>
  <c r="R116" i="16"/>
  <c r="D116" i="16" s="1"/>
  <c r="R117" i="16"/>
  <c r="S117" i="16" s="1"/>
  <c r="F117" i="16" s="1"/>
  <c r="R118" i="16"/>
  <c r="S118" i="16" s="1"/>
  <c r="F118" i="16" s="1"/>
  <c r="S123" i="16"/>
  <c r="F123" i="16" s="1"/>
  <c r="R125" i="16"/>
  <c r="D125" i="16" s="1"/>
  <c r="R130" i="16"/>
  <c r="D130" i="16" s="1"/>
  <c r="R156" i="16"/>
  <c r="S156" i="16" s="1"/>
  <c r="F156" i="16" s="1"/>
  <c r="T158" i="16"/>
  <c r="D158" i="16" s="1"/>
  <c r="T193" i="16"/>
  <c r="D193" i="16" s="1"/>
  <c r="S36" i="16"/>
  <c r="F36" i="16" s="1"/>
  <c r="R23" i="16"/>
  <c r="D23" i="16" s="1"/>
  <c r="T25" i="16"/>
  <c r="D25" i="16" s="1"/>
  <c r="S33" i="16"/>
  <c r="F33" i="16" s="1"/>
  <c r="T36" i="16"/>
  <c r="D36" i="16" s="1"/>
  <c r="S46" i="16"/>
  <c r="F46" i="16" s="1"/>
  <c r="R72" i="16"/>
  <c r="S72" i="16" s="1"/>
  <c r="F72" i="16" s="1"/>
  <c r="R82" i="16"/>
  <c r="S82" i="16" s="1"/>
  <c r="F82" i="16" s="1"/>
  <c r="R88" i="16"/>
  <c r="S88" i="16" s="1"/>
  <c r="F88" i="16" s="1"/>
  <c r="R89" i="16"/>
  <c r="S89" i="16" s="1"/>
  <c r="F89" i="16" s="1"/>
  <c r="R102" i="16"/>
  <c r="D102" i="16" s="1"/>
  <c r="S111" i="16"/>
  <c r="F111" i="16" s="1"/>
  <c r="R124" i="16"/>
  <c r="S124" i="16" s="1"/>
  <c r="F124" i="16" s="1"/>
  <c r="R126" i="16"/>
  <c r="D126" i="16" s="1"/>
  <c r="R140" i="16"/>
  <c r="S140" i="16" s="1"/>
  <c r="F140" i="16" s="1"/>
  <c r="T143" i="16"/>
  <c r="D143" i="16" s="1"/>
  <c r="T152" i="16"/>
  <c r="D152" i="16" s="1"/>
  <c r="R185" i="16"/>
  <c r="D185" i="16" s="1"/>
  <c r="T189" i="16"/>
  <c r="D189" i="16" s="1"/>
  <c r="R206" i="16"/>
  <c r="D206" i="16" s="1"/>
  <c r="R219" i="16"/>
  <c r="S219" i="16" s="1"/>
  <c r="F219" i="16" s="1"/>
  <c r="S9" i="16"/>
  <c r="F9" i="16" s="1"/>
  <c r="S14" i="16"/>
  <c r="F14" i="16" s="1"/>
  <c r="S49" i="16"/>
  <c r="F49" i="16" s="1"/>
  <c r="T104" i="16"/>
  <c r="D104" i="16" s="1"/>
  <c r="S143" i="16"/>
  <c r="F143" i="16" s="1"/>
  <c r="R154" i="16"/>
  <c r="S154" i="16" s="1"/>
  <c r="F154" i="16" s="1"/>
  <c r="R160" i="16"/>
  <c r="D160" i="16" s="1"/>
  <c r="R168" i="16"/>
  <c r="D168" i="16" s="1"/>
  <c r="R175" i="16"/>
  <c r="D175" i="16" s="1"/>
  <c r="T182" i="16"/>
  <c r="D182" i="16" s="1"/>
  <c r="R183" i="16"/>
  <c r="D183" i="16" s="1"/>
  <c r="R184" i="16"/>
  <c r="D184" i="16" s="1"/>
  <c r="S189" i="16"/>
  <c r="F189" i="16" s="1"/>
  <c r="R196" i="16"/>
  <c r="S196" i="16" s="1"/>
  <c r="F196" i="16" s="1"/>
  <c r="T205" i="16"/>
  <c r="D205" i="16" s="1"/>
  <c r="T221" i="16"/>
  <c r="D221" i="16" s="1"/>
  <c r="R232" i="16"/>
  <c r="S232" i="16" s="1"/>
  <c r="F232" i="16" s="1"/>
  <c r="R238" i="16"/>
  <c r="D238" i="16" s="1"/>
  <c r="S13" i="16"/>
  <c r="F13" i="16" s="1"/>
  <c r="S41" i="16"/>
  <c r="F41" i="16" s="1"/>
  <c r="S65" i="16"/>
  <c r="F65" i="16" s="1"/>
  <c r="T181" i="16"/>
  <c r="D181" i="16" s="1"/>
  <c r="R187" i="16"/>
  <c r="D187" i="16" s="1"/>
  <c r="R191" i="16"/>
  <c r="R199" i="16"/>
  <c r="S199" i="16" s="1"/>
  <c r="F199" i="16" s="1"/>
  <c r="S205" i="16"/>
  <c r="F205" i="16" s="1"/>
  <c r="T214" i="16"/>
  <c r="D214" i="16" s="1"/>
  <c r="R215" i="16"/>
  <c r="S215" i="16" s="1"/>
  <c r="F215" i="16" s="1"/>
  <c r="T4" i="16"/>
  <c r="D4" i="16" s="1"/>
  <c r="R8" i="16"/>
  <c r="S8" i="16" s="1"/>
  <c r="F8" i="16" s="1"/>
  <c r="T13" i="16"/>
  <c r="D13" i="16" s="1"/>
  <c r="R20" i="16"/>
  <c r="S20" i="16" s="1"/>
  <c r="F20" i="16" s="1"/>
  <c r="T62" i="16"/>
  <c r="R62" i="16"/>
  <c r="S62" i="16" s="1"/>
  <c r="F62" i="16" s="1"/>
  <c r="T172" i="16"/>
  <c r="R172" i="16"/>
  <c r="S172" i="16" s="1"/>
  <c r="F172" i="16" s="1"/>
  <c r="R177" i="16"/>
  <c r="S177" i="16" s="1"/>
  <c r="F177" i="16" s="1"/>
  <c r="T177" i="16"/>
  <c r="T188" i="16"/>
  <c r="R188" i="16"/>
  <c r="T224" i="16"/>
  <c r="R224" i="16"/>
  <c r="S224" i="16" s="1"/>
  <c r="F224" i="16" s="1"/>
  <c r="T236" i="16"/>
  <c r="R236" i="16"/>
  <c r="S236" i="16" s="1"/>
  <c r="F236" i="16" s="1"/>
  <c r="R7" i="16"/>
  <c r="D7" i="16" s="1"/>
  <c r="T18" i="16"/>
  <c r="D18" i="16" s="1"/>
  <c r="R28" i="16"/>
  <c r="D28" i="16" s="1"/>
  <c r="S29" i="16"/>
  <c r="F29" i="16" s="1"/>
  <c r="R30" i="16"/>
  <c r="S30" i="16" s="1"/>
  <c r="F30" i="16" s="1"/>
  <c r="R32" i="16"/>
  <c r="D32" i="16" s="1"/>
  <c r="R39" i="16"/>
  <c r="D39" i="16" s="1"/>
  <c r="T50" i="16"/>
  <c r="D50" i="16" s="1"/>
  <c r="R60" i="16"/>
  <c r="D60" i="16" s="1"/>
  <c r="T64" i="16"/>
  <c r="R64" i="16"/>
  <c r="T84" i="16"/>
  <c r="R84" i="16"/>
  <c r="S84" i="16" s="1"/>
  <c r="F84" i="16" s="1"/>
  <c r="R115" i="16"/>
  <c r="S115" i="16" s="1"/>
  <c r="F115" i="16" s="1"/>
  <c r="T115" i="16"/>
  <c r="T142" i="16"/>
  <c r="R142" i="16"/>
  <c r="T146" i="16"/>
  <c r="R146" i="16"/>
  <c r="T161" i="16"/>
  <c r="R161" i="16"/>
  <c r="R169" i="16"/>
  <c r="S169" i="16" s="1"/>
  <c r="F169" i="16" s="1"/>
  <c r="T169" i="16"/>
  <c r="T204" i="16"/>
  <c r="R204" i="16"/>
  <c r="S204" i="16" s="1"/>
  <c r="F204" i="16" s="1"/>
  <c r="T208" i="16"/>
  <c r="R208" i="16"/>
  <c r="S208" i="16" s="1"/>
  <c r="F208" i="16" s="1"/>
  <c r="R240" i="16"/>
  <c r="D240" i="16" s="1"/>
  <c r="R253" i="16"/>
  <c r="S253" i="16" s="1"/>
  <c r="F253" i="16" s="1"/>
  <c r="T253" i="16"/>
  <c r="T9" i="16"/>
  <c r="D9" i="16" s="1"/>
  <c r="S17" i="16"/>
  <c r="F17" i="16" s="1"/>
  <c r="T29" i="16"/>
  <c r="D29" i="16" s="1"/>
  <c r="T41" i="16"/>
  <c r="D41" i="16" s="1"/>
  <c r="R56" i="16"/>
  <c r="S56" i="16" s="1"/>
  <c r="F56" i="16" s="1"/>
  <c r="T76" i="16"/>
  <c r="R76" i="16"/>
  <c r="R94" i="16"/>
  <c r="S94" i="16" s="1"/>
  <c r="F94" i="16" s="1"/>
  <c r="R101" i="16"/>
  <c r="S101" i="16" s="1"/>
  <c r="F101" i="16" s="1"/>
  <c r="R108" i="16"/>
  <c r="D108" i="16" s="1"/>
  <c r="T120" i="16"/>
  <c r="D120" i="16" s="1"/>
  <c r="R127" i="16"/>
  <c r="S127" i="16" s="1"/>
  <c r="F127" i="16" s="1"/>
  <c r="T127" i="16"/>
  <c r="R128" i="16"/>
  <c r="S128" i="16" s="1"/>
  <c r="F128" i="16" s="1"/>
  <c r="R138" i="16"/>
  <c r="S138" i="16" s="1"/>
  <c r="F138" i="16" s="1"/>
  <c r="R148" i="16"/>
  <c r="S155" i="16"/>
  <c r="F155" i="16" s="1"/>
  <c r="R166" i="16"/>
  <c r="S166" i="16" s="1"/>
  <c r="F166" i="16" s="1"/>
  <c r="T166" i="16"/>
  <c r="R173" i="16"/>
  <c r="S173" i="16" s="1"/>
  <c r="F173" i="16" s="1"/>
  <c r="T173" i="16"/>
  <c r="T176" i="16"/>
  <c r="R176" i="16"/>
  <c r="T180" i="16"/>
  <c r="R180" i="16"/>
  <c r="R210" i="16"/>
  <c r="D210" i="16" s="1"/>
  <c r="R230" i="16"/>
  <c r="S230" i="16" s="1"/>
  <c r="F230" i="16" s="1"/>
  <c r="T235" i="16"/>
  <c r="R235" i="16"/>
  <c r="R242" i="16"/>
  <c r="D242" i="16" s="1"/>
  <c r="T248" i="16"/>
  <c r="D248" i="16" s="1"/>
  <c r="T34" i="16"/>
  <c r="D34" i="16" s="1"/>
  <c r="S45" i="16"/>
  <c r="F45" i="16" s="1"/>
  <c r="R55" i="16"/>
  <c r="D55" i="16" s="1"/>
  <c r="T68" i="16"/>
  <c r="R68" i="16"/>
  <c r="S68" i="16" s="1"/>
  <c r="F68" i="16" s="1"/>
  <c r="T110" i="16"/>
  <c r="R110" i="16"/>
  <c r="T114" i="16"/>
  <c r="R114" i="16"/>
  <c r="R134" i="16"/>
  <c r="D134" i="16" s="1"/>
  <c r="R141" i="16"/>
  <c r="R147" i="16"/>
  <c r="S147" i="16" s="1"/>
  <c r="F147" i="16" s="1"/>
  <c r="T147" i="16"/>
  <c r="R170" i="16"/>
  <c r="T170" i="16"/>
  <c r="R200" i="16"/>
  <c r="S200" i="16" s="1"/>
  <c r="F200" i="16" s="1"/>
  <c r="R209" i="16"/>
  <c r="S209" i="16" s="1"/>
  <c r="F209" i="16" s="1"/>
  <c r="T209" i="16"/>
  <c r="R212" i="16"/>
  <c r="R216" i="16"/>
  <c r="S216" i="16" s="1"/>
  <c r="F216" i="16" s="1"/>
  <c r="R241" i="16"/>
  <c r="S241" i="16" s="1"/>
  <c r="F241" i="16" s="1"/>
  <c r="T241" i="16"/>
  <c r="R244" i="16"/>
  <c r="D244" i="16" s="1"/>
  <c r="R251" i="16"/>
  <c r="D251" i="16" s="1"/>
  <c r="S61" i="16"/>
  <c r="F61" i="16" s="1"/>
  <c r="S181" i="16"/>
  <c r="F181" i="16" s="1"/>
  <c r="S225" i="16"/>
  <c r="F225" i="16" s="1"/>
  <c r="S193" i="16"/>
  <c r="F193" i="16" s="1"/>
  <c r="S214" i="16"/>
  <c r="F214" i="16" s="1"/>
  <c r="S4" i="16"/>
  <c r="F4" i="16" s="1"/>
  <c r="S18" i="16"/>
  <c r="F18" i="16" s="1"/>
  <c r="S50" i="16"/>
  <c r="F50" i="16" s="1"/>
  <c r="S34" i="16"/>
  <c r="F34" i="16" s="1"/>
  <c r="S66" i="16"/>
  <c r="F66" i="16" s="1"/>
  <c r="R2" i="16"/>
  <c r="S5" i="16"/>
  <c r="F5" i="16" s="1"/>
  <c r="R10" i="16"/>
  <c r="S16" i="16"/>
  <c r="F16" i="16" s="1"/>
  <c r="R19" i="16"/>
  <c r="S21" i="16"/>
  <c r="F21" i="16" s="1"/>
  <c r="R26" i="16"/>
  <c r="R35" i="16"/>
  <c r="S37" i="16"/>
  <c r="F37" i="16" s="1"/>
  <c r="R42" i="16"/>
  <c r="S48" i="16"/>
  <c r="F48" i="16" s="1"/>
  <c r="R51" i="16"/>
  <c r="S53" i="16"/>
  <c r="F53" i="16" s="1"/>
  <c r="R58" i="16"/>
  <c r="R67" i="16"/>
  <c r="T75" i="16"/>
  <c r="R75" i="16"/>
  <c r="T83" i="16"/>
  <c r="R83" i="16"/>
  <c r="S92" i="16"/>
  <c r="F92" i="16" s="1"/>
  <c r="T93" i="16"/>
  <c r="R93" i="16"/>
  <c r="R73" i="16"/>
  <c r="T73" i="16"/>
  <c r="R81" i="16"/>
  <c r="T81" i="16"/>
  <c r="T5" i="16"/>
  <c r="D5" i="16" s="1"/>
  <c r="R6" i="16"/>
  <c r="R15" i="16"/>
  <c r="T21" i="16"/>
  <c r="D21" i="16" s="1"/>
  <c r="R22" i="16"/>
  <c r="R31" i="16"/>
  <c r="T37" i="16"/>
  <c r="D37" i="16" s="1"/>
  <c r="R38" i="16"/>
  <c r="S44" i="16"/>
  <c r="F44" i="16" s="1"/>
  <c r="R47" i="16"/>
  <c r="T53" i="16"/>
  <c r="D53" i="16" s="1"/>
  <c r="R54" i="16"/>
  <c r="R63" i="16"/>
  <c r="R69" i="16"/>
  <c r="T69" i="16"/>
  <c r="R77" i="16"/>
  <c r="T77" i="16"/>
  <c r="R85" i="16"/>
  <c r="T85" i="16"/>
  <c r="T92" i="16"/>
  <c r="D92" i="16" s="1"/>
  <c r="R249" i="16"/>
  <c r="T249" i="16"/>
  <c r="R11" i="16"/>
  <c r="T17" i="16"/>
  <c r="D17" i="16" s="1"/>
  <c r="S24" i="16"/>
  <c r="F24" i="16" s="1"/>
  <c r="R27" i="16"/>
  <c r="T33" i="16"/>
  <c r="D33" i="16" s="1"/>
  <c r="R43" i="16"/>
  <c r="T49" i="16"/>
  <c r="D49" i="16" s="1"/>
  <c r="R59" i="16"/>
  <c r="T65" i="16"/>
  <c r="D65" i="16" s="1"/>
  <c r="T71" i="16"/>
  <c r="R71" i="16"/>
  <c r="T79" i="16"/>
  <c r="R79" i="16"/>
  <c r="T87" i="16"/>
  <c r="R87" i="16"/>
  <c r="R95" i="16"/>
  <c r="T95" i="16"/>
  <c r="S99" i="16"/>
  <c r="F99" i="16" s="1"/>
  <c r="R103" i="16"/>
  <c r="T103" i="16"/>
  <c r="S104" i="16"/>
  <c r="F104" i="16" s="1"/>
  <c r="R119" i="16"/>
  <c r="T119" i="16"/>
  <c r="S120" i="16"/>
  <c r="F120" i="16" s="1"/>
  <c r="S131" i="16"/>
  <c r="F131" i="16" s="1"/>
  <c r="R135" i="16"/>
  <c r="T135" i="16"/>
  <c r="S136" i="16"/>
  <c r="F136" i="16" s="1"/>
  <c r="R151" i="16"/>
  <c r="T151" i="16"/>
  <c r="S152" i="16"/>
  <c r="F152" i="16" s="1"/>
  <c r="T186" i="16"/>
  <c r="R186" i="16"/>
  <c r="T195" i="16"/>
  <c r="R195" i="16"/>
  <c r="R217" i="16"/>
  <c r="T217" i="16"/>
  <c r="T97" i="16"/>
  <c r="R97" i="16"/>
  <c r="T113" i="16"/>
  <c r="R113" i="16"/>
  <c r="T129" i="16"/>
  <c r="R129" i="16"/>
  <c r="T145" i="16"/>
  <c r="R145" i="16"/>
  <c r="R171" i="16"/>
  <c r="S178" i="16"/>
  <c r="F178" i="16" s="1"/>
  <c r="R179" i="16"/>
  <c r="S192" i="16"/>
  <c r="F192" i="16" s="1"/>
  <c r="S198" i="16"/>
  <c r="F198" i="16" s="1"/>
  <c r="T243" i="16"/>
  <c r="R243" i="16"/>
  <c r="T91" i="16"/>
  <c r="D91" i="16" s="1"/>
  <c r="R105" i="16"/>
  <c r="T107" i="16"/>
  <c r="D107" i="16" s="1"/>
  <c r="R121" i="16"/>
  <c r="T123" i="16"/>
  <c r="D123" i="16" s="1"/>
  <c r="R137" i="16"/>
  <c r="T139" i="16"/>
  <c r="D139" i="16" s="1"/>
  <c r="R153" i="16"/>
  <c r="T155" i="16"/>
  <c r="D155" i="16" s="1"/>
  <c r="R167" i="16"/>
  <c r="T178" i="16"/>
  <c r="D178" i="16" s="1"/>
  <c r="T218" i="16"/>
  <c r="R218" i="16"/>
  <c r="T222" i="16"/>
  <c r="R222" i="16"/>
  <c r="T227" i="16"/>
  <c r="R227" i="16"/>
  <c r="R229" i="16"/>
  <c r="T229" i="16"/>
  <c r="S246" i="16"/>
  <c r="F246" i="16" s="1"/>
  <c r="S174" i="16"/>
  <c r="F174" i="16" s="1"/>
  <c r="S182" i="16"/>
  <c r="F182" i="16" s="1"/>
  <c r="R197" i="16"/>
  <c r="T197" i="16"/>
  <c r="T202" i="16"/>
  <c r="R202" i="16"/>
  <c r="T211" i="16"/>
  <c r="R211" i="16"/>
  <c r="T234" i="16"/>
  <c r="R234" i="16"/>
  <c r="R245" i="16"/>
  <c r="T245" i="16"/>
  <c r="D157" i="16"/>
  <c r="R201" i="16"/>
  <c r="T201" i="16"/>
  <c r="R213" i="16"/>
  <c r="T213" i="16"/>
  <c r="R231" i="16"/>
  <c r="R233" i="16"/>
  <c r="T233" i="16"/>
  <c r="R247" i="16"/>
  <c r="T250" i="16"/>
  <c r="R250" i="16"/>
  <c r="R207" i="16"/>
  <c r="R223" i="16"/>
  <c r="R239" i="16"/>
  <c r="S252" i="16"/>
  <c r="F252" i="16" s="1"/>
  <c r="L225" i="1"/>
  <c r="M225" i="1" s="1"/>
  <c r="M157" i="1"/>
  <c r="M79" i="1"/>
  <c r="L69" i="1"/>
  <c r="O69" i="1" s="1"/>
  <c r="N62" i="1"/>
  <c r="O62" i="1" s="1"/>
  <c r="N143" i="1"/>
  <c r="O143" i="1" s="1"/>
  <c r="N66" i="1"/>
  <c r="O66" i="1" s="1"/>
  <c r="N205" i="1"/>
  <c r="O205" i="1" s="1"/>
  <c r="L61" i="1"/>
  <c r="M61" i="1" s="1"/>
  <c r="L126" i="1"/>
  <c r="M126" i="1" s="1"/>
  <c r="L180" i="1"/>
  <c r="O180" i="1" s="1"/>
  <c r="L94" i="1"/>
  <c r="O94" i="1" s="1"/>
  <c r="L48" i="1"/>
  <c r="O48" i="1" s="1"/>
  <c r="N83" i="1"/>
  <c r="O83" i="1" s="1"/>
  <c r="M175" i="1"/>
  <c r="L125" i="1"/>
  <c r="O125" i="1" s="1"/>
  <c r="N170" i="1"/>
  <c r="O170" i="1" s="1"/>
  <c r="L7" i="1"/>
  <c r="O7" i="1" s="1"/>
  <c r="N22" i="1"/>
  <c r="O22" i="1" s="1"/>
  <c r="M78" i="1"/>
  <c r="N98" i="1"/>
  <c r="O98" i="1" s="1"/>
  <c r="N122" i="1"/>
  <c r="O122" i="1" s="1"/>
  <c r="L158" i="1"/>
  <c r="O158" i="1" s="1"/>
  <c r="M163" i="1"/>
  <c r="L199" i="1"/>
  <c r="O199" i="1" s="1"/>
  <c r="L221" i="1"/>
  <c r="O221" i="1" s="1"/>
  <c r="L16" i="1"/>
  <c r="O16" i="1" s="1"/>
  <c r="M90" i="1"/>
  <c r="M122" i="1"/>
  <c r="O157" i="1"/>
  <c r="M180" i="1"/>
  <c r="L4" i="1"/>
  <c r="O4" i="1" s="1"/>
  <c r="N25" i="1"/>
  <c r="O25" i="1" s="1"/>
  <c r="N58" i="1"/>
  <c r="O58" i="1" s="1"/>
  <c r="L72" i="1"/>
  <c r="O72" i="1" s="1"/>
  <c r="N91" i="1"/>
  <c r="O91" i="1" s="1"/>
  <c r="L97" i="1"/>
  <c r="O97" i="1" s="1"/>
  <c r="N106" i="1"/>
  <c r="O106" i="1" s="1"/>
  <c r="L109" i="1"/>
  <c r="O109" i="1" s="1"/>
  <c r="L110" i="1"/>
  <c r="O110" i="1" s="1"/>
  <c r="N111" i="1"/>
  <c r="O111" i="1" s="1"/>
  <c r="M114" i="1"/>
  <c r="N149" i="1"/>
  <c r="O149" i="1" s="1"/>
  <c r="M188" i="1"/>
  <c r="N207" i="1"/>
  <c r="O207" i="1" s="1"/>
  <c r="M229" i="1"/>
  <c r="N90" i="1"/>
  <c r="O90" i="1" s="1"/>
  <c r="M106" i="1"/>
  <c r="N249" i="1"/>
  <c r="O249" i="1" s="1"/>
  <c r="L65" i="1"/>
  <c r="O65" i="1" s="1"/>
  <c r="L68" i="1"/>
  <c r="O68" i="1" s="1"/>
  <c r="N139" i="1"/>
  <c r="O139" i="1" s="1"/>
  <c r="N213" i="1"/>
  <c r="O213" i="1" s="1"/>
  <c r="N9" i="1"/>
  <c r="O9" i="1" s="1"/>
  <c r="L32" i="1"/>
  <c r="O32" i="1" s="1"/>
  <c r="N38" i="1"/>
  <c r="O38" i="1" s="1"/>
  <c r="N41" i="1"/>
  <c r="O41" i="1" s="1"/>
  <c r="N50" i="1"/>
  <c r="O50" i="1" s="1"/>
  <c r="L53" i="1"/>
  <c r="O53" i="1" s="1"/>
  <c r="L56" i="1"/>
  <c r="O56" i="1" s="1"/>
  <c r="N70" i="1"/>
  <c r="O70" i="1" s="1"/>
  <c r="L73" i="1"/>
  <c r="M73" i="1" s="1"/>
  <c r="L101" i="1"/>
  <c r="M101" i="1" s="1"/>
  <c r="N102" i="1"/>
  <c r="O102" i="1" s="1"/>
  <c r="N118" i="1"/>
  <c r="O118" i="1" s="1"/>
  <c r="N141" i="1"/>
  <c r="O141" i="1" s="1"/>
  <c r="L147" i="1"/>
  <c r="O147" i="1" s="1"/>
  <c r="N160" i="1"/>
  <c r="O160" i="1" s="1"/>
  <c r="L168" i="1"/>
  <c r="M168" i="1" s="1"/>
  <c r="L172" i="1"/>
  <c r="M172" i="1" s="1"/>
  <c r="N176" i="1"/>
  <c r="O176" i="1" s="1"/>
  <c r="N182" i="1"/>
  <c r="O182" i="1" s="1"/>
  <c r="L193" i="1"/>
  <c r="M193" i="1" s="1"/>
  <c r="N211" i="1"/>
  <c r="O211" i="1" s="1"/>
  <c r="N229" i="1"/>
  <c r="O229" i="1" s="1"/>
  <c r="N235" i="1"/>
  <c r="O235" i="1" s="1"/>
  <c r="N239" i="1"/>
  <c r="O239" i="1" s="1"/>
  <c r="M240" i="1"/>
  <c r="N243" i="1"/>
  <c r="O243" i="1" s="1"/>
  <c r="L24" i="1"/>
  <c r="O24" i="1" s="1"/>
  <c r="N30" i="1"/>
  <c r="O30" i="1" s="1"/>
  <c r="N33" i="1"/>
  <c r="O33" i="1" s="1"/>
  <c r="N54" i="1"/>
  <c r="O54" i="1" s="1"/>
  <c r="L57" i="1"/>
  <c r="O57" i="1" s="1"/>
  <c r="L60" i="1"/>
  <c r="O60" i="1" s="1"/>
  <c r="L64" i="1"/>
  <c r="O64" i="1" s="1"/>
  <c r="N79" i="1"/>
  <c r="O79" i="1" s="1"/>
  <c r="L145" i="1"/>
  <c r="M145" i="1" s="1"/>
  <c r="L191" i="1"/>
  <c r="M191" i="1" s="1"/>
  <c r="N2" i="1"/>
  <c r="O2" i="1" s="1"/>
  <c r="N5" i="1"/>
  <c r="O5" i="1" s="1"/>
  <c r="L8" i="1"/>
  <c r="O8" i="1" s="1"/>
  <c r="N14" i="1"/>
  <c r="O14" i="1" s="1"/>
  <c r="N17" i="1"/>
  <c r="O17" i="1" s="1"/>
  <c r="L40" i="1"/>
  <c r="O40" i="1" s="1"/>
  <c r="N46" i="1"/>
  <c r="O46" i="1" s="1"/>
  <c r="L49" i="1"/>
  <c r="O49" i="1" s="1"/>
  <c r="L52" i="1"/>
  <c r="O52" i="1" s="1"/>
  <c r="N127" i="1"/>
  <c r="O127" i="1" s="1"/>
  <c r="M167" i="1"/>
  <c r="M171" i="1"/>
  <c r="L178" i="1"/>
  <c r="O178" i="1" s="1"/>
  <c r="M184" i="1"/>
  <c r="L187" i="1"/>
  <c r="M187" i="1" s="1"/>
  <c r="L195" i="1"/>
  <c r="O195" i="1" s="1"/>
  <c r="N203" i="1"/>
  <c r="O203" i="1" s="1"/>
  <c r="N237" i="1"/>
  <c r="O237" i="1" s="1"/>
  <c r="L197" i="1"/>
  <c r="M197" i="1" s="1"/>
  <c r="N197" i="1"/>
  <c r="L248" i="1"/>
  <c r="N248" i="1"/>
  <c r="N10" i="1"/>
  <c r="O10" i="1" s="1"/>
  <c r="L20" i="1"/>
  <c r="O20" i="1" s="1"/>
  <c r="N21" i="1"/>
  <c r="O21" i="1" s="1"/>
  <c r="N26" i="1"/>
  <c r="O26" i="1" s="1"/>
  <c r="L36" i="1"/>
  <c r="M36" i="1" s="1"/>
  <c r="N37" i="1"/>
  <c r="O37" i="1" s="1"/>
  <c r="N42" i="1"/>
  <c r="O42" i="1" s="1"/>
  <c r="N78" i="1"/>
  <c r="O78" i="1" s="1"/>
  <c r="L82" i="1"/>
  <c r="M82" i="1" s="1"/>
  <c r="L86" i="1"/>
  <c r="O86" i="1" s="1"/>
  <c r="N93" i="1"/>
  <c r="L93" i="1"/>
  <c r="M93" i="1" s="1"/>
  <c r="M102" i="1"/>
  <c r="N103" i="1"/>
  <c r="O103" i="1" s="1"/>
  <c r="L115" i="1"/>
  <c r="M115" i="1" s="1"/>
  <c r="N115" i="1"/>
  <c r="N129" i="1"/>
  <c r="L129" i="1"/>
  <c r="M129" i="1" s="1"/>
  <c r="N130" i="1"/>
  <c r="O130" i="1" s="1"/>
  <c r="L133" i="1"/>
  <c r="O133" i="1" s="1"/>
  <c r="L137" i="1"/>
  <c r="M137" i="1" s="1"/>
  <c r="N151" i="1"/>
  <c r="O151" i="1" s="1"/>
  <c r="L155" i="1"/>
  <c r="O155" i="1" s="1"/>
  <c r="N162" i="1"/>
  <c r="O162" i="1" s="1"/>
  <c r="L166" i="1"/>
  <c r="O166" i="1" s="1"/>
  <c r="N174" i="1"/>
  <c r="O174" i="1" s="1"/>
  <c r="N184" i="1"/>
  <c r="O184" i="1" s="1"/>
  <c r="L192" i="1"/>
  <c r="M192" i="1" s="1"/>
  <c r="N192" i="1"/>
  <c r="L201" i="1"/>
  <c r="M201" i="1" s="1"/>
  <c r="N215" i="1"/>
  <c r="O215" i="1" s="1"/>
  <c r="L219" i="1"/>
  <c r="M219" i="1" s="1"/>
  <c r="L233" i="1"/>
  <c r="M233" i="1" s="1"/>
  <c r="L247" i="1"/>
  <c r="O247" i="1" s="1"/>
  <c r="N253" i="1"/>
  <c r="O253" i="1" s="1"/>
  <c r="L99" i="1"/>
  <c r="M99" i="1" s="1"/>
  <c r="N99" i="1"/>
  <c r="N121" i="1"/>
  <c r="L121" i="1"/>
  <c r="M121" i="1" s="1"/>
  <c r="N81" i="1"/>
  <c r="L81" i="1"/>
  <c r="N85" i="1"/>
  <c r="L85" i="1"/>
  <c r="N92" i="1"/>
  <c r="L92" i="1"/>
  <c r="M92" i="1" s="1"/>
  <c r="N96" i="1"/>
  <c r="L96" i="1"/>
  <c r="N105" i="1"/>
  <c r="L105" i="1"/>
  <c r="L123" i="1"/>
  <c r="M123" i="1" s="1"/>
  <c r="N123" i="1"/>
  <c r="M130" i="1"/>
  <c r="L209" i="1"/>
  <c r="O209" i="1" s="1"/>
  <c r="M213" i="1"/>
  <c r="N223" i="1"/>
  <c r="O223" i="1" s="1"/>
  <c r="L227" i="1"/>
  <c r="O227" i="1" s="1"/>
  <c r="N241" i="1"/>
  <c r="O241" i="1" s="1"/>
  <c r="L251" i="1"/>
  <c r="O251" i="1" s="1"/>
  <c r="N252" i="1"/>
  <c r="O252" i="1" s="1"/>
  <c r="N89" i="1"/>
  <c r="L89" i="1"/>
  <c r="L107" i="1"/>
  <c r="M107" i="1" s="1"/>
  <c r="N107" i="1"/>
  <c r="L196" i="1"/>
  <c r="N196" i="1"/>
  <c r="N6" i="1"/>
  <c r="O6" i="1" s="1"/>
  <c r="L12" i="1"/>
  <c r="M12" i="1" s="1"/>
  <c r="N13" i="1"/>
  <c r="O13" i="1" s="1"/>
  <c r="N18" i="1"/>
  <c r="O18" i="1" s="1"/>
  <c r="L28" i="1"/>
  <c r="O28" i="1" s="1"/>
  <c r="N29" i="1"/>
  <c r="O29" i="1" s="1"/>
  <c r="N34" i="1"/>
  <c r="O34" i="1" s="1"/>
  <c r="L44" i="1"/>
  <c r="O44" i="1" s="1"/>
  <c r="N45" i="1"/>
  <c r="O45" i="1" s="1"/>
  <c r="L77" i="1"/>
  <c r="L80" i="1"/>
  <c r="M80" i="1" s="1"/>
  <c r="L84" i="1"/>
  <c r="O84" i="1" s="1"/>
  <c r="M87" i="1"/>
  <c r="L95" i="1"/>
  <c r="N95" i="1"/>
  <c r="M98" i="1"/>
  <c r="N100" i="1"/>
  <c r="L100" i="1"/>
  <c r="N113" i="1"/>
  <c r="L113" i="1"/>
  <c r="M113" i="1" s="1"/>
  <c r="N114" i="1"/>
  <c r="O114" i="1" s="1"/>
  <c r="L117" i="1"/>
  <c r="M117" i="1" s="1"/>
  <c r="N119" i="1"/>
  <c r="O119" i="1" s="1"/>
  <c r="L131" i="1"/>
  <c r="M131" i="1" s="1"/>
  <c r="N131" i="1"/>
  <c r="N135" i="1"/>
  <c r="O135" i="1" s="1"/>
  <c r="L153" i="1"/>
  <c r="M153" i="1" s="1"/>
  <c r="L164" i="1"/>
  <c r="M164" i="1" s="1"/>
  <c r="M176" i="1"/>
  <c r="L186" i="1"/>
  <c r="O186" i="1" s="1"/>
  <c r="L194" i="1"/>
  <c r="O194" i="1" s="1"/>
  <c r="L217" i="1"/>
  <c r="M217" i="1" s="1"/>
  <c r="N231" i="1"/>
  <c r="O231" i="1" s="1"/>
  <c r="L244" i="1"/>
  <c r="N244" i="1"/>
  <c r="N245" i="1"/>
  <c r="O245" i="1" s="1"/>
  <c r="M91" i="1"/>
  <c r="M118" i="1"/>
  <c r="M133" i="1"/>
  <c r="M10" i="1"/>
  <c r="M26" i="1"/>
  <c r="M37" i="1"/>
  <c r="M42" i="1"/>
  <c r="M21" i="1"/>
  <c r="M2" i="1"/>
  <c r="M9" i="1"/>
  <c r="M14" i="1"/>
  <c r="M25" i="1"/>
  <c r="M30" i="1"/>
  <c r="M41" i="1"/>
  <c r="M46" i="1"/>
  <c r="M54" i="1"/>
  <c r="M62" i="1"/>
  <c r="M70" i="1"/>
  <c r="M6" i="1"/>
  <c r="M13" i="1"/>
  <c r="M18" i="1"/>
  <c r="M29" i="1"/>
  <c r="M34" i="1"/>
  <c r="M45" i="1"/>
  <c r="M5" i="1"/>
  <c r="M17" i="1"/>
  <c r="M22" i="1"/>
  <c r="M33" i="1"/>
  <c r="M38" i="1"/>
  <c r="M50" i="1"/>
  <c r="M58" i="1"/>
  <c r="M66" i="1"/>
  <c r="M103" i="1"/>
  <c r="M111" i="1"/>
  <c r="M119" i="1"/>
  <c r="M127" i="1"/>
  <c r="L11" i="1"/>
  <c r="L15" i="1"/>
  <c r="L19" i="1"/>
  <c r="L23" i="1"/>
  <c r="L27" i="1"/>
  <c r="L31" i="1"/>
  <c r="L35" i="1"/>
  <c r="L39" i="1"/>
  <c r="L43" i="1"/>
  <c r="L47" i="1"/>
  <c r="L51" i="1"/>
  <c r="L55" i="1"/>
  <c r="L59" i="1"/>
  <c r="L63" i="1"/>
  <c r="L67" i="1"/>
  <c r="L71" i="1"/>
  <c r="M75" i="1"/>
  <c r="M74" i="1"/>
  <c r="N75" i="1"/>
  <c r="O75" i="1" s="1"/>
  <c r="L76" i="1"/>
  <c r="M83" i="1"/>
  <c r="N87" i="1"/>
  <c r="O87" i="1" s="1"/>
  <c r="L88" i="1"/>
  <c r="L3" i="1"/>
  <c r="N74" i="1"/>
  <c r="O74" i="1" s="1"/>
  <c r="M139" i="1"/>
  <c r="L140" i="1"/>
  <c r="N140" i="1"/>
  <c r="L148" i="1"/>
  <c r="N148" i="1"/>
  <c r="L156" i="1"/>
  <c r="N156" i="1"/>
  <c r="M183" i="1"/>
  <c r="L104" i="1"/>
  <c r="L108" i="1"/>
  <c r="L112" i="1"/>
  <c r="L116" i="1"/>
  <c r="L120" i="1"/>
  <c r="L124" i="1"/>
  <c r="L128" i="1"/>
  <c r="L132" i="1"/>
  <c r="M134" i="1"/>
  <c r="M141" i="1"/>
  <c r="N142" i="1"/>
  <c r="L142" i="1"/>
  <c r="M149" i="1"/>
  <c r="N150" i="1"/>
  <c r="L150" i="1"/>
  <c r="N134" i="1"/>
  <c r="O134" i="1" s="1"/>
  <c r="M135" i="1"/>
  <c r="L136" i="1"/>
  <c r="N136" i="1"/>
  <c r="M143" i="1"/>
  <c r="L144" i="1"/>
  <c r="N144" i="1"/>
  <c r="M151" i="1"/>
  <c r="L152" i="1"/>
  <c r="N152" i="1"/>
  <c r="L159" i="1"/>
  <c r="N159" i="1"/>
  <c r="M179" i="1"/>
  <c r="N138" i="1"/>
  <c r="L138" i="1"/>
  <c r="N146" i="1"/>
  <c r="L146" i="1"/>
  <c r="N154" i="1"/>
  <c r="L154" i="1"/>
  <c r="M160" i="1"/>
  <c r="N161" i="1"/>
  <c r="L161" i="1"/>
  <c r="M162" i="1"/>
  <c r="N165" i="1"/>
  <c r="L165" i="1"/>
  <c r="N169" i="1"/>
  <c r="L169" i="1"/>
  <c r="M170" i="1"/>
  <c r="N173" i="1"/>
  <c r="L173" i="1"/>
  <c r="M174" i="1"/>
  <c r="M205" i="1"/>
  <c r="N206" i="1"/>
  <c r="L206" i="1"/>
  <c r="M253" i="1"/>
  <c r="N163" i="1"/>
  <c r="O163" i="1" s="1"/>
  <c r="N167" i="1"/>
  <c r="O167" i="1" s="1"/>
  <c r="N171" i="1"/>
  <c r="O171" i="1" s="1"/>
  <c r="N175" i="1"/>
  <c r="O175" i="1" s="1"/>
  <c r="L177" i="1"/>
  <c r="N179" i="1"/>
  <c r="O179" i="1" s="1"/>
  <c r="L181" i="1"/>
  <c r="M182" i="1"/>
  <c r="N183" i="1"/>
  <c r="O183" i="1" s="1"/>
  <c r="L185" i="1"/>
  <c r="N188" i="1"/>
  <c r="O188" i="1" s="1"/>
  <c r="L189" i="1"/>
  <c r="L198" i="1"/>
  <c r="M200" i="1"/>
  <c r="M207" i="1"/>
  <c r="L208" i="1"/>
  <c r="N208" i="1"/>
  <c r="M237" i="1"/>
  <c r="N238" i="1"/>
  <c r="L238" i="1"/>
  <c r="M241" i="1"/>
  <c r="N242" i="1"/>
  <c r="L242" i="1"/>
  <c r="M252" i="1"/>
  <c r="N200" i="1"/>
  <c r="O200" i="1" s="1"/>
  <c r="N202" i="1"/>
  <c r="L202" i="1"/>
  <c r="N210" i="1"/>
  <c r="L210" i="1"/>
  <c r="M211" i="1"/>
  <c r="N214" i="1"/>
  <c r="L214" i="1"/>
  <c r="M215" i="1"/>
  <c r="N218" i="1"/>
  <c r="L218" i="1"/>
  <c r="N222" i="1"/>
  <c r="L222" i="1"/>
  <c r="M223" i="1"/>
  <c r="N226" i="1"/>
  <c r="L226" i="1"/>
  <c r="N230" i="1"/>
  <c r="L230" i="1"/>
  <c r="M231" i="1"/>
  <c r="N234" i="1"/>
  <c r="L234" i="1"/>
  <c r="M235" i="1"/>
  <c r="M239" i="1"/>
  <c r="M243" i="1"/>
  <c r="M245" i="1"/>
  <c r="N246" i="1"/>
  <c r="L246" i="1"/>
  <c r="L190" i="1"/>
  <c r="M203" i="1"/>
  <c r="L204" i="1"/>
  <c r="N204" i="1"/>
  <c r="M212" i="1"/>
  <c r="M216" i="1"/>
  <c r="M220" i="1"/>
  <c r="M224" i="1"/>
  <c r="M228" i="1"/>
  <c r="M232" i="1"/>
  <c r="M236" i="1"/>
  <c r="M249" i="1"/>
  <c r="N250" i="1"/>
  <c r="L250" i="1"/>
  <c r="N212" i="1"/>
  <c r="O212" i="1" s="1"/>
  <c r="N216" i="1"/>
  <c r="O216" i="1" s="1"/>
  <c r="N220" i="1"/>
  <c r="O220" i="1" s="1"/>
  <c r="N224" i="1"/>
  <c r="O224" i="1" s="1"/>
  <c r="N228" i="1"/>
  <c r="O228" i="1" s="1"/>
  <c r="N232" i="1"/>
  <c r="O232" i="1" s="1"/>
  <c r="N236" i="1"/>
  <c r="O236" i="1" s="1"/>
  <c r="N240" i="1"/>
  <c r="O240" i="1" s="1"/>
  <c r="D220" i="16" l="1"/>
  <c r="D89" i="16"/>
  <c r="D159" i="16"/>
  <c r="D12" i="16"/>
  <c r="S23" i="16"/>
  <c r="F23" i="16" s="1"/>
  <c r="S175" i="16"/>
  <c r="F175" i="16" s="1"/>
  <c r="S163" i="16"/>
  <c r="F163" i="16" s="1"/>
  <c r="O225" i="1"/>
  <c r="M48" i="1"/>
  <c r="D94" i="16"/>
  <c r="S149" i="16"/>
  <c r="F149" i="16" s="1"/>
  <c r="D78" i="16"/>
  <c r="D70" i="16"/>
  <c r="D156" i="16"/>
  <c r="D164" i="16"/>
  <c r="D215" i="16"/>
  <c r="D190" i="16"/>
  <c r="D140" i="16"/>
  <c r="S100" i="16"/>
  <c r="F100" i="16" s="1"/>
  <c r="S116" i="16"/>
  <c r="F116" i="16" s="1"/>
  <c r="S238" i="16"/>
  <c r="F238" i="16" s="1"/>
  <c r="D72" i="16"/>
  <c r="S98" i="16"/>
  <c r="F98" i="16" s="1"/>
  <c r="S132" i="16"/>
  <c r="F132" i="16" s="1"/>
  <c r="D8" i="16"/>
  <c r="D82" i="16"/>
  <c r="S74" i="16"/>
  <c r="F74" i="16" s="1"/>
  <c r="D133" i="16"/>
  <c r="D228" i="16"/>
  <c r="S60" i="16"/>
  <c r="F60" i="16" s="1"/>
  <c r="D40" i="16"/>
  <c r="D109" i="16"/>
  <c r="S206" i="16"/>
  <c r="F206" i="16" s="1"/>
  <c r="D52" i="16"/>
  <c r="S203" i="16"/>
  <c r="F203" i="16" s="1"/>
  <c r="D106" i="16"/>
  <c r="D114" i="16"/>
  <c r="D3" i="16"/>
  <c r="S242" i="16"/>
  <c r="F242" i="16" s="1"/>
  <c r="S144" i="16"/>
  <c r="F144" i="16" s="1"/>
  <c r="S194" i="16"/>
  <c r="F194" i="16" s="1"/>
  <c r="S90" i="16"/>
  <c r="F90" i="16" s="1"/>
  <c r="D188" i="16"/>
  <c r="S168" i="16"/>
  <c r="F168" i="16" s="1"/>
  <c r="S210" i="16"/>
  <c r="F210" i="16" s="1"/>
  <c r="S32" i="16"/>
  <c r="F32" i="16" s="1"/>
  <c r="S240" i="16"/>
  <c r="F240" i="16" s="1"/>
  <c r="S126" i="16"/>
  <c r="F126" i="16" s="1"/>
  <c r="S185" i="16"/>
  <c r="F185" i="16" s="1"/>
  <c r="D166" i="16"/>
  <c r="D76" i="16"/>
  <c r="D161" i="16"/>
  <c r="D142" i="16"/>
  <c r="D64" i="16"/>
  <c r="D172" i="16"/>
  <c r="S184" i="16"/>
  <c r="F184" i="16" s="1"/>
  <c r="D150" i="16"/>
  <c r="D112" i="16"/>
  <c r="D86" i="16"/>
  <c r="S251" i="16"/>
  <c r="F251" i="16" s="1"/>
  <c r="D200" i="16"/>
  <c r="D226" i="16"/>
  <c r="S161" i="16"/>
  <c r="F161" i="16" s="1"/>
  <c r="D117" i="16"/>
  <c r="S80" i="16"/>
  <c r="F80" i="16" s="1"/>
  <c r="S130" i="16"/>
  <c r="F130" i="16" s="1"/>
  <c r="S64" i="16"/>
  <c r="F64" i="16" s="1"/>
  <c r="S108" i="16"/>
  <c r="F108" i="16" s="1"/>
  <c r="D180" i="16"/>
  <c r="D173" i="16"/>
  <c r="D127" i="16"/>
  <c r="D146" i="16"/>
  <c r="D224" i="16"/>
  <c r="D62" i="16"/>
  <c r="D124" i="16"/>
  <c r="D56" i="16"/>
  <c r="S134" i="16"/>
  <c r="F134" i="16" s="1"/>
  <c r="D84" i="16"/>
  <c r="S160" i="16"/>
  <c r="F160" i="16" s="1"/>
  <c r="S183" i="16"/>
  <c r="F183" i="16" s="1"/>
  <c r="D96" i="16"/>
  <c r="D101" i="16"/>
  <c r="S146" i="16"/>
  <c r="F146" i="16" s="1"/>
  <c r="S114" i="16"/>
  <c r="F114" i="16" s="1"/>
  <c r="S180" i="16"/>
  <c r="F180" i="16" s="1"/>
  <c r="D68" i="16"/>
  <c r="D88" i="16"/>
  <c r="D208" i="16"/>
  <c r="D115" i="16"/>
  <c r="D216" i="16"/>
  <c r="D236" i="16"/>
  <c r="D199" i="16"/>
  <c r="D30" i="16"/>
  <c r="S7" i="16"/>
  <c r="F7" i="16" s="1"/>
  <c r="D118" i="16"/>
  <c r="D241" i="16"/>
  <c r="D209" i="16"/>
  <c r="D110" i="16"/>
  <c r="S125" i="16"/>
  <c r="F125" i="16" s="1"/>
  <c r="S188" i="16"/>
  <c r="F188" i="16" s="1"/>
  <c r="D204" i="16"/>
  <c r="D169" i="16"/>
  <c r="D138" i="16"/>
  <c r="D128" i="16"/>
  <c r="D219" i="16"/>
  <c r="S76" i="16"/>
  <c r="F76" i="16" s="1"/>
  <c r="S28" i="16"/>
  <c r="F28" i="16" s="1"/>
  <c r="S142" i="16"/>
  <c r="F142" i="16" s="1"/>
  <c r="S110" i="16"/>
  <c r="F110" i="16" s="1"/>
  <c r="S55" i="16"/>
  <c r="F55" i="16" s="1"/>
  <c r="S187" i="16"/>
  <c r="F187" i="16" s="1"/>
  <c r="D232" i="16"/>
  <c r="D154" i="16"/>
  <c r="D20" i="16"/>
  <c r="D196" i="16"/>
  <c r="S102" i="16"/>
  <c r="F102" i="16" s="1"/>
  <c r="S191" i="16"/>
  <c r="F191" i="16" s="1"/>
  <c r="D191" i="16"/>
  <c r="S244" i="16"/>
  <c r="F244" i="16" s="1"/>
  <c r="D147" i="16"/>
  <c r="S39" i="16"/>
  <c r="F39" i="16" s="1"/>
  <c r="D253" i="16"/>
  <c r="D212" i="16"/>
  <c r="S212" i="16"/>
  <c r="F212" i="16" s="1"/>
  <c r="S148" i="16"/>
  <c r="F148" i="16" s="1"/>
  <c r="D148" i="16"/>
  <c r="D230" i="16"/>
  <c r="D141" i="16"/>
  <c r="S141" i="16"/>
  <c r="F141" i="16" s="1"/>
  <c r="D176" i="16"/>
  <c r="S176" i="16"/>
  <c r="F176" i="16" s="1"/>
  <c r="D177" i="16"/>
  <c r="S170" i="16"/>
  <c r="F170" i="16" s="1"/>
  <c r="D170" i="16"/>
  <c r="D235" i="16"/>
  <c r="S235" i="16"/>
  <c r="F235" i="16" s="1"/>
  <c r="S63" i="16"/>
  <c r="F63" i="16" s="1"/>
  <c r="D63" i="16"/>
  <c r="S54" i="16"/>
  <c r="F54" i="16" s="1"/>
  <c r="D54" i="16"/>
  <c r="S31" i="16"/>
  <c r="F31" i="16" s="1"/>
  <c r="D31" i="16"/>
  <c r="S22" i="16"/>
  <c r="F22" i="16" s="1"/>
  <c r="D22" i="16"/>
  <c r="D93" i="16"/>
  <c r="S93" i="16"/>
  <c r="F93" i="16" s="1"/>
  <c r="D83" i="16"/>
  <c r="S83" i="16"/>
  <c r="F83" i="16" s="1"/>
  <c r="D75" i="16"/>
  <c r="S75" i="16"/>
  <c r="F75" i="16" s="1"/>
  <c r="D67" i="16"/>
  <c r="S67" i="16"/>
  <c r="F67" i="16" s="1"/>
  <c r="S26" i="16"/>
  <c r="F26" i="16" s="1"/>
  <c r="D26" i="16"/>
  <c r="S213" i="16"/>
  <c r="F213" i="16" s="1"/>
  <c r="D213" i="16"/>
  <c r="S234" i="16"/>
  <c r="F234" i="16" s="1"/>
  <c r="D234" i="16"/>
  <c r="S227" i="16"/>
  <c r="F227" i="16" s="1"/>
  <c r="D227" i="16"/>
  <c r="S97" i="16"/>
  <c r="F97" i="16" s="1"/>
  <c r="D97" i="16"/>
  <c r="D239" i="16"/>
  <c r="S239" i="16"/>
  <c r="F239" i="16" s="1"/>
  <c r="S197" i="16"/>
  <c r="F197" i="16" s="1"/>
  <c r="D197" i="16"/>
  <c r="S171" i="16"/>
  <c r="F171" i="16" s="1"/>
  <c r="D171" i="16"/>
  <c r="D151" i="16"/>
  <c r="S151" i="16"/>
  <c r="F151" i="16" s="1"/>
  <c r="D95" i="16"/>
  <c r="S95" i="16"/>
  <c r="F95" i="16" s="1"/>
  <c r="S211" i="16"/>
  <c r="F211" i="16" s="1"/>
  <c r="D211" i="16"/>
  <c r="S202" i="16"/>
  <c r="F202" i="16" s="1"/>
  <c r="D202" i="16"/>
  <c r="S218" i="16"/>
  <c r="F218" i="16" s="1"/>
  <c r="D218" i="16"/>
  <c r="S167" i="16"/>
  <c r="F167" i="16" s="1"/>
  <c r="D167" i="16"/>
  <c r="D153" i="16"/>
  <c r="S153" i="16"/>
  <c r="F153" i="16" s="1"/>
  <c r="S243" i="16"/>
  <c r="F243" i="16" s="1"/>
  <c r="D243" i="16"/>
  <c r="S179" i="16"/>
  <c r="F179" i="16" s="1"/>
  <c r="D179" i="16"/>
  <c r="S129" i="16"/>
  <c r="F129" i="16" s="1"/>
  <c r="D129" i="16"/>
  <c r="S195" i="16"/>
  <c r="F195" i="16" s="1"/>
  <c r="D195" i="16"/>
  <c r="S186" i="16"/>
  <c r="F186" i="16" s="1"/>
  <c r="D186" i="16"/>
  <c r="D135" i="16"/>
  <c r="S135" i="16"/>
  <c r="F135" i="16" s="1"/>
  <c r="S85" i="16"/>
  <c r="F85" i="16" s="1"/>
  <c r="D85" i="16"/>
  <c r="S77" i="16"/>
  <c r="F77" i="16" s="1"/>
  <c r="D77" i="16"/>
  <c r="S69" i="16"/>
  <c r="F69" i="16" s="1"/>
  <c r="D69" i="16"/>
  <c r="D81" i="16"/>
  <c r="S81" i="16"/>
  <c r="F81" i="16" s="1"/>
  <c r="D51" i="16"/>
  <c r="S51" i="16"/>
  <c r="F51" i="16" s="1"/>
  <c r="S10" i="16"/>
  <c r="F10" i="16" s="1"/>
  <c r="D10" i="16"/>
  <c r="D2" i="16"/>
  <c r="S2" i="16"/>
  <c r="F2" i="16" s="1"/>
  <c r="D231" i="16"/>
  <c r="S231" i="16"/>
  <c r="F231" i="16" s="1"/>
  <c r="S222" i="16"/>
  <c r="F222" i="16" s="1"/>
  <c r="D222" i="16"/>
  <c r="D121" i="16"/>
  <c r="S121" i="16"/>
  <c r="F121" i="16" s="1"/>
  <c r="D103" i="16"/>
  <c r="S103" i="16"/>
  <c r="F103" i="16" s="1"/>
  <c r="S207" i="16"/>
  <c r="F207" i="16" s="1"/>
  <c r="D207" i="16"/>
  <c r="S250" i="16"/>
  <c r="F250" i="16" s="1"/>
  <c r="D250" i="16"/>
  <c r="D105" i="16"/>
  <c r="S105" i="16"/>
  <c r="F105" i="16" s="1"/>
  <c r="S145" i="16"/>
  <c r="F145" i="16" s="1"/>
  <c r="D145" i="16"/>
  <c r="D217" i="16"/>
  <c r="S217" i="16"/>
  <c r="F217" i="16" s="1"/>
  <c r="D223" i="16"/>
  <c r="S223" i="16"/>
  <c r="F223" i="16" s="1"/>
  <c r="D247" i="16"/>
  <c r="S247" i="16"/>
  <c r="F247" i="16" s="1"/>
  <c r="D233" i="16"/>
  <c r="S233" i="16"/>
  <c r="F233" i="16" s="1"/>
  <c r="D201" i="16"/>
  <c r="S201" i="16"/>
  <c r="F201" i="16" s="1"/>
  <c r="S245" i="16"/>
  <c r="F245" i="16" s="1"/>
  <c r="D245" i="16"/>
  <c r="S229" i="16"/>
  <c r="F229" i="16" s="1"/>
  <c r="D229" i="16"/>
  <c r="D137" i="16"/>
  <c r="S137" i="16"/>
  <c r="F137" i="16" s="1"/>
  <c r="S113" i="16"/>
  <c r="F113" i="16" s="1"/>
  <c r="D113" i="16"/>
  <c r="D119" i="16"/>
  <c r="S119" i="16"/>
  <c r="F119" i="16" s="1"/>
  <c r="D87" i="16"/>
  <c r="S87" i="16"/>
  <c r="F87" i="16" s="1"/>
  <c r="D79" i="16"/>
  <c r="S79" i="16"/>
  <c r="F79" i="16" s="1"/>
  <c r="D71" i="16"/>
  <c r="S71" i="16"/>
  <c r="F71" i="16" s="1"/>
  <c r="D249" i="16"/>
  <c r="S249" i="16"/>
  <c r="F249" i="16" s="1"/>
  <c r="S47" i="16"/>
  <c r="F47" i="16" s="1"/>
  <c r="D47" i="16"/>
  <c r="S38" i="16"/>
  <c r="F38" i="16" s="1"/>
  <c r="D38" i="16"/>
  <c r="S15" i="16"/>
  <c r="F15" i="16" s="1"/>
  <c r="D15" i="16"/>
  <c r="S6" i="16"/>
  <c r="F6" i="16" s="1"/>
  <c r="D6" i="16"/>
  <c r="S58" i="16"/>
  <c r="F58" i="16" s="1"/>
  <c r="D58" i="16"/>
  <c r="D35" i="16"/>
  <c r="S35" i="16"/>
  <c r="F35" i="16" s="1"/>
  <c r="D59" i="16"/>
  <c r="S59" i="16"/>
  <c r="F59" i="16" s="1"/>
  <c r="D43" i="16"/>
  <c r="S43" i="16"/>
  <c r="F43" i="16" s="1"/>
  <c r="D27" i="16"/>
  <c r="S27" i="16"/>
  <c r="F27" i="16" s="1"/>
  <c r="D11" i="16"/>
  <c r="S11" i="16"/>
  <c r="F11" i="16" s="1"/>
  <c r="D73" i="16"/>
  <c r="S73" i="16"/>
  <c r="F73" i="16" s="1"/>
  <c r="S42" i="16"/>
  <c r="F42" i="16" s="1"/>
  <c r="D42" i="16"/>
  <c r="D19" i="16"/>
  <c r="S19" i="16"/>
  <c r="F19" i="16" s="1"/>
  <c r="O117" i="1"/>
  <c r="M94" i="1"/>
  <c r="M24" i="1"/>
  <c r="M57" i="1"/>
  <c r="M209" i="1"/>
  <c r="M69" i="1"/>
  <c r="M227" i="1"/>
  <c r="M158" i="1"/>
  <c r="O12" i="1"/>
  <c r="O153" i="1"/>
  <c r="M16" i="1"/>
  <c r="M195" i="1"/>
  <c r="O217" i="1"/>
  <c r="O187" i="1"/>
  <c r="O164" i="1"/>
  <c r="M49" i="1"/>
  <c r="O92" i="1"/>
  <c r="M7" i="1"/>
  <c r="M247" i="1"/>
  <c r="O85" i="1"/>
  <c r="O121" i="1"/>
  <c r="M221" i="1"/>
  <c r="O219" i="1"/>
  <c r="M85" i="1"/>
  <c r="M52" i="1"/>
  <c r="O101" i="1"/>
  <c r="O126" i="1"/>
  <c r="M199" i="1"/>
  <c r="O61" i="1"/>
  <c r="O80" i="1"/>
  <c r="M40" i="1"/>
  <c r="M110" i="1"/>
  <c r="O105" i="1"/>
  <c r="O192" i="1"/>
  <c r="M125" i="1"/>
  <c r="O82" i="1"/>
  <c r="M68" i="1"/>
  <c r="O36" i="1"/>
  <c r="O168" i="1"/>
  <c r="M166" i="1"/>
  <c r="M109" i="1"/>
  <c r="M72" i="1"/>
  <c r="O197" i="1"/>
  <c r="O233" i="1"/>
  <c r="M20" i="1"/>
  <c r="O191" i="1"/>
  <c r="O137" i="1"/>
  <c r="M147" i="1"/>
  <c r="M97" i="1"/>
  <c r="M56" i="1"/>
  <c r="M65" i="1"/>
  <c r="O193" i="1"/>
  <c r="M194" i="1"/>
  <c r="M105" i="1"/>
  <c r="O93" i="1"/>
  <c r="M64" i="1"/>
  <c r="M4" i="1"/>
  <c r="O89" i="1"/>
  <c r="M86" i="1"/>
  <c r="O81" i="1"/>
  <c r="O129" i="1"/>
  <c r="O201" i="1"/>
  <c r="M178" i="1"/>
  <c r="O172" i="1"/>
  <c r="M84" i="1"/>
  <c r="M28" i="1"/>
  <c r="O131" i="1"/>
  <c r="O107" i="1"/>
  <c r="O73" i="1"/>
  <c r="M53" i="1"/>
  <c r="M186" i="1"/>
  <c r="O145" i="1"/>
  <c r="O123" i="1"/>
  <c r="M60" i="1"/>
  <c r="M32" i="1"/>
  <c r="M8" i="1"/>
  <c r="O113" i="1"/>
  <c r="M100" i="1"/>
  <c r="O100" i="1"/>
  <c r="M251" i="1"/>
  <c r="M155" i="1"/>
  <c r="O115" i="1"/>
  <c r="M44" i="1"/>
  <c r="O196" i="1"/>
  <c r="M196" i="1"/>
  <c r="O99" i="1"/>
  <c r="O248" i="1"/>
  <c r="M248" i="1"/>
  <c r="M95" i="1"/>
  <c r="O95" i="1"/>
  <c r="O244" i="1"/>
  <c r="M244" i="1"/>
  <c r="O77" i="1"/>
  <c r="M77" i="1"/>
  <c r="M81" i="1"/>
  <c r="M96" i="1"/>
  <c r="O96" i="1"/>
  <c r="M89" i="1"/>
  <c r="M250" i="1"/>
  <c r="O250" i="1"/>
  <c r="M230" i="1"/>
  <c r="O230" i="1"/>
  <c r="M214" i="1"/>
  <c r="O214" i="1"/>
  <c r="M165" i="1"/>
  <c r="O165" i="1"/>
  <c r="M159" i="1"/>
  <c r="O159" i="1"/>
  <c r="M152" i="1"/>
  <c r="O152" i="1"/>
  <c r="M144" i="1"/>
  <c r="O144" i="1"/>
  <c r="M136" i="1"/>
  <c r="O136" i="1"/>
  <c r="O150" i="1"/>
  <c r="M150" i="1"/>
  <c r="O142" i="1"/>
  <c r="M142" i="1"/>
  <c r="M3" i="1"/>
  <c r="O3" i="1"/>
  <c r="M76" i="1"/>
  <c r="O76" i="1"/>
  <c r="M71" i="1"/>
  <c r="O71" i="1"/>
  <c r="M63" i="1"/>
  <c r="O63" i="1"/>
  <c r="M55" i="1"/>
  <c r="O55" i="1"/>
  <c r="M47" i="1"/>
  <c r="O47" i="1"/>
  <c r="M39" i="1"/>
  <c r="O39" i="1"/>
  <c r="M31" i="1"/>
  <c r="O31" i="1"/>
  <c r="M23" i="1"/>
  <c r="O23" i="1"/>
  <c r="M15" i="1"/>
  <c r="O15" i="1"/>
  <c r="O190" i="1"/>
  <c r="M190" i="1"/>
  <c r="M226" i="1"/>
  <c r="O226" i="1"/>
  <c r="M210" i="1"/>
  <c r="O210" i="1"/>
  <c r="M202" i="1"/>
  <c r="O202" i="1"/>
  <c r="M242" i="1"/>
  <c r="O242" i="1"/>
  <c r="M238" i="1"/>
  <c r="O238" i="1"/>
  <c r="M185" i="1"/>
  <c r="O185" i="1"/>
  <c r="M181" i="1"/>
  <c r="O181" i="1"/>
  <c r="M177" i="1"/>
  <c r="O177" i="1"/>
  <c r="M161" i="1"/>
  <c r="O161" i="1"/>
  <c r="O154" i="1"/>
  <c r="M154" i="1"/>
  <c r="O146" i="1"/>
  <c r="M146" i="1"/>
  <c r="O138" i="1"/>
  <c r="M138" i="1"/>
  <c r="O132" i="1"/>
  <c r="M132" i="1"/>
  <c r="M124" i="1"/>
  <c r="O124" i="1"/>
  <c r="M116" i="1"/>
  <c r="O116" i="1"/>
  <c r="M108" i="1"/>
  <c r="O108" i="1"/>
  <c r="O204" i="1"/>
  <c r="M204" i="1"/>
  <c r="M222" i="1"/>
  <c r="O222" i="1"/>
  <c r="O208" i="1"/>
  <c r="M208" i="1"/>
  <c r="O198" i="1"/>
  <c r="M198" i="1"/>
  <c r="M189" i="1"/>
  <c r="O189" i="1"/>
  <c r="O206" i="1"/>
  <c r="M206" i="1"/>
  <c r="M173" i="1"/>
  <c r="O173" i="1"/>
  <c r="M67" i="1"/>
  <c r="O67" i="1"/>
  <c r="M59" i="1"/>
  <c r="O59" i="1"/>
  <c r="M51" i="1"/>
  <c r="O51" i="1"/>
  <c r="M43" i="1"/>
  <c r="O43" i="1"/>
  <c r="M35" i="1"/>
  <c r="O35" i="1"/>
  <c r="M27" i="1"/>
  <c r="O27" i="1"/>
  <c r="M19" i="1"/>
  <c r="O19" i="1"/>
  <c r="M11" i="1"/>
  <c r="O11" i="1"/>
  <c r="M246" i="1"/>
  <c r="O246" i="1"/>
  <c r="M234" i="1"/>
  <c r="O234" i="1"/>
  <c r="M218" i="1"/>
  <c r="O218" i="1"/>
  <c r="M169" i="1"/>
  <c r="O169" i="1"/>
  <c r="M128" i="1"/>
  <c r="O128" i="1"/>
  <c r="M120" i="1"/>
  <c r="O120" i="1"/>
  <c r="M112" i="1"/>
  <c r="O112" i="1"/>
  <c r="M104" i="1"/>
  <c r="O104" i="1"/>
  <c r="O156" i="1"/>
  <c r="M156" i="1"/>
  <c r="O148" i="1"/>
  <c r="M148" i="1"/>
  <c r="O140" i="1"/>
  <c r="M140" i="1"/>
  <c r="M88" i="1"/>
  <c r="O88" i="1"/>
  <c r="I49" i="13" l="1"/>
  <c r="H49" i="13"/>
  <c r="G49" i="13"/>
  <c r="F49" i="13"/>
  <c r="E49" i="13"/>
  <c r="D49" i="13"/>
  <c r="F20" i="13"/>
  <c r="G15" i="13"/>
  <c r="S10" i="13"/>
  <c r="R10" i="13"/>
  <c r="Q10" i="13"/>
  <c r="P10" i="13"/>
  <c r="N10" i="13"/>
  <c r="L10" i="13"/>
  <c r="J10" i="13"/>
  <c r="H10" i="13"/>
  <c r="F10" i="13"/>
  <c r="D10" i="13"/>
  <c r="B10" i="13"/>
  <c r="C10" i="13" s="1"/>
  <c r="I9" i="13"/>
  <c r="E7" i="13"/>
  <c r="I5" i="13"/>
  <c r="O4" i="13"/>
  <c r="E3" i="13"/>
  <c r="K2" i="13"/>
  <c r="M3" i="13" l="1"/>
  <c r="C6" i="13"/>
  <c r="G8" i="13"/>
  <c r="M7" i="13"/>
  <c r="I18" i="13"/>
  <c r="I15" i="13"/>
  <c r="I14" i="13"/>
  <c r="C2" i="13"/>
  <c r="G4" i="13"/>
  <c r="K6" i="13"/>
  <c r="O8" i="13"/>
  <c r="H14" i="13"/>
  <c r="I16" i="13"/>
  <c r="H15" i="13"/>
  <c r="I19" i="13"/>
  <c r="I17" i="13"/>
  <c r="E2" i="13"/>
  <c r="G3" i="13"/>
  <c r="I4" i="13"/>
  <c r="K5" i="13"/>
  <c r="G2" i="13"/>
  <c r="O2" i="13"/>
  <c r="I3" i="13"/>
  <c r="C4" i="13"/>
  <c r="K4" i="13"/>
  <c r="E5" i="13"/>
  <c r="M5" i="13"/>
  <c r="G6" i="13"/>
  <c r="O6" i="13"/>
  <c r="I7" i="13"/>
  <c r="C8" i="13"/>
  <c r="K8" i="13"/>
  <c r="E9" i="13"/>
  <c r="M9" i="13"/>
  <c r="I2" i="13"/>
  <c r="I10" i="13" s="1"/>
  <c r="C3" i="13"/>
  <c r="K3" i="13"/>
  <c r="E4" i="13"/>
  <c r="M4" i="13"/>
  <c r="G5" i="13"/>
  <c r="O5" i="13"/>
  <c r="I6" i="13"/>
  <c r="C7" i="13"/>
  <c r="K7" i="13"/>
  <c r="E8" i="13"/>
  <c r="M8" i="13"/>
  <c r="G9" i="13"/>
  <c r="O9" i="13"/>
  <c r="G16" i="13"/>
  <c r="M2" i="13"/>
  <c r="O3" i="13"/>
  <c r="C5" i="13"/>
  <c r="E6" i="13"/>
  <c r="M6" i="13"/>
  <c r="G7" i="13"/>
  <c r="O7" i="13"/>
  <c r="I8" i="13"/>
  <c r="C9" i="13"/>
  <c r="K9" i="13"/>
  <c r="K10" i="13" l="1"/>
  <c r="M10" i="13"/>
  <c r="H16" i="13"/>
  <c r="G17" i="13"/>
  <c r="O10" i="13"/>
  <c r="G10" i="13"/>
  <c r="E10" i="13"/>
  <c r="G18" i="13" l="1"/>
  <c r="H17" i="13"/>
  <c r="H18" i="13" l="1"/>
  <c r="G19" i="13"/>
  <c r="H19" i="13" s="1"/>
  <c r="H3" i="12" l="1"/>
  <c r="H4" i="12"/>
  <c r="H5" i="12"/>
  <c r="H6" i="12"/>
  <c r="H7" i="12"/>
  <c r="H8" i="12"/>
  <c r="H9" i="12"/>
  <c r="H10" i="12"/>
  <c r="H11" i="12"/>
  <c r="H12" i="12"/>
  <c r="H13" i="12"/>
  <c r="H14" i="12"/>
  <c r="H15" i="12"/>
  <c r="H16" i="12"/>
  <c r="H17" i="12"/>
  <c r="H18" i="12"/>
  <c r="H19" i="12"/>
  <c r="H20" i="12"/>
  <c r="H21" i="12"/>
  <c r="H22" i="12"/>
  <c r="H23" i="12"/>
  <c r="H24" i="12"/>
  <c r="H25" i="12"/>
  <c r="H26" i="12"/>
  <c r="H27" i="12"/>
  <c r="H28" i="12"/>
  <c r="H29" i="12"/>
  <c r="H30" i="12"/>
  <c r="H31" i="12"/>
  <c r="H32" i="12"/>
  <c r="H33" i="12"/>
  <c r="H34" i="12"/>
  <c r="H35" i="12"/>
  <c r="H36" i="12"/>
  <c r="H37" i="12"/>
  <c r="H38" i="12"/>
  <c r="H39" i="12"/>
  <c r="H40" i="12"/>
  <c r="H41" i="12"/>
  <c r="H42" i="12"/>
  <c r="H43" i="12"/>
  <c r="H44" i="12"/>
  <c r="H45" i="12"/>
  <c r="H46" i="12"/>
  <c r="H47" i="12"/>
  <c r="H48" i="12"/>
  <c r="H49" i="12"/>
  <c r="H50" i="12"/>
  <c r="H51" i="12"/>
  <c r="H52" i="12"/>
  <c r="H53" i="12"/>
  <c r="H54" i="12"/>
  <c r="H55" i="12"/>
  <c r="H56" i="12"/>
  <c r="H57" i="12"/>
  <c r="H58" i="12"/>
  <c r="H59" i="12"/>
  <c r="H60" i="12"/>
  <c r="H61" i="12"/>
  <c r="H62" i="12"/>
  <c r="H63" i="12"/>
  <c r="H64" i="12"/>
  <c r="H65" i="12"/>
  <c r="H66" i="12"/>
  <c r="H67" i="12"/>
  <c r="H68" i="12"/>
  <c r="H69" i="12"/>
  <c r="H70" i="12"/>
  <c r="H71" i="12"/>
  <c r="H72" i="12"/>
  <c r="H73" i="12"/>
  <c r="H74" i="12"/>
  <c r="H75" i="12"/>
  <c r="H76" i="12"/>
  <c r="H77" i="12"/>
  <c r="H78" i="12"/>
  <c r="H79" i="12"/>
  <c r="H80" i="12"/>
  <c r="H81" i="12"/>
  <c r="H82" i="12"/>
  <c r="H83" i="12"/>
  <c r="H84" i="12"/>
  <c r="H85" i="12"/>
  <c r="H86" i="12"/>
  <c r="H87" i="12"/>
  <c r="H88" i="12"/>
  <c r="H89" i="12"/>
  <c r="H90" i="12"/>
  <c r="H91" i="12"/>
  <c r="H92" i="12"/>
  <c r="H93" i="12"/>
  <c r="H94" i="12"/>
  <c r="H95" i="12"/>
  <c r="H96" i="12"/>
  <c r="H97" i="12"/>
  <c r="H98" i="12"/>
  <c r="H99" i="12"/>
  <c r="H100" i="12"/>
  <c r="H101" i="12"/>
  <c r="H102" i="12"/>
  <c r="H103" i="12"/>
  <c r="H104" i="12"/>
  <c r="H105" i="12"/>
  <c r="H106" i="12"/>
  <c r="H107" i="12"/>
  <c r="H108" i="12"/>
  <c r="H109" i="12"/>
  <c r="H110" i="12"/>
  <c r="H111" i="12"/>
  <c r="H112" i="12"/>
  <c r="H113" i="12"/>
  <c r="H114" i="12"/>
  <c r="H115" i="12"/>
  <c r="H116" i="12"/>
  <c r="H117" i="12"/>
  <c r="H118" i="12"/>
  <c r="H119" i="12"/>
  <c r="H120" i="12"/>
  <c r="H121" i="12"/>
  <c r="H122" i="12"/>
  <c r="H123" i="12"/>
  <c r="H124" i="12"/>
  <c r="H125" i="12"/>
  <c r="H126" i="12"/>
  <c r="H127" i="12"/>
  <c r="H128" i="12"/>
  <c r="H129" i="12"/>
  <c r="H130" i="12"/>
  <c r="H131" i="12"/>
  <c r="H132" i="12"/>
  <c r="H133" i="12"/>
  <c r="H134" i="12"/>
  <c r="H135" i="12"/>
  <c r="H136" i="12"/>
  <c r="H137" i="12"/>
  <c r="H138" i="12"/>
  <c r="H139" i="12"/>
  <c r="H140" i="12"/>
  <c r="H141" i="12"/>
  <c r="H142" i="12"/>
  <c r="H143" i="12"/>
  <c r="H144" i="12"/>
  <c r="H145" i="12"/>
  <c r="H146" i="12"/>
  <c r="H147" i="12"/>
  <c r="H148" i="12"/>
  <c r="H149" i="12"/>
  <c r="H150" i="12"/>
  <c r="H151" i="12"/>
  <c r="H152" i="12"/>
  <c r="H153" i="12"/>
  <c r="H154" i="12"/>
  <c r="H155" i="12"/>
  <c r="H156" i="12"/>
  <c r="H157" i="12"/>
  <c r="H158" i="12"/>
  <c r="H159" i="12"/>
  <c r="H160" i="12"/>
  <c r="H161" i="12"/>
  <c r="H162" i="12"/>
  <c r="H163" i="12"/>
  <c r="H164" i="12"/>
  <c r="H165" i="12"/>
  <c r="H166" i="12"/>
  <c r="H167" i="12"/>
  <c r="H168" i="12"/>
  <c r="H169" i="12"/>
  <c r="H170" i="12"/>
  <c r="H171" i="12"/>
  <c r="H172" i="12"/>
  <c r="H173" i="12"/>
  <c r="H174" i="12"/>
  <c r="H175" i="12"/>
  <c r="H176" i="12"/>
  <c r="H177" i="12"/>
  <c r="H178" i="12"/>
  <c r="H179" i="12"/>
  <c r="H180" i="12"/>
  <c r="H181" i="12"/>
  <c r="H182" i="12"/>
  <c r="H183" i="12"/>
  <c r="H184" i="12"/>
  <c r="H185" i="12"/>
  <c r="H186" i="12"/>
  <c r="H187" i="12"/>
  <c r="H188" i="12"/>
  <c r="H189" i="12"/>
  <c r="H190" i="12"/>
  <c r="H191" i="12"/>
  <c r="H192" i="12"/>
  <c r="H193" i="12"/>
  <c r="H194" i="12"/>
  <c r="H195" i="12"/>
  <c r="H196" i="12"/>
  <c r="H197" i="12"/>
  <c r="H198" i="12"/>
  <c r="H199" i="12"/>
  <c r="H200" i="12"/>
  <c r="H201" i="12"/>
  <c r="H202" i="12"/>
  <c r="H203" i="12"/>
  <c r="H204" i="12"/>
  <c r="H205" i="12"/>
  <c r="H206" i="12"/>
  <c r="H207" i="12"/>
  <c r="H208" i="12"/>
  <c r="H209" i="12"/>
  <c r="H210" i="12"/>
  <c r="H211" i="12"/>
  <c r="H212" i="12"/>
  <c r="H213" i="12"/>
  <c r="H214" i="12"/>
  <c r="H215" i="12"/>
  <c r="H216" i="12"/>
  <c r="H217" i="12"/>
  <c r="H218" i="12"/>
  <c r="H219" i="12"/>
  <c r="H220" i="12"/>
  <c r="H221" i="12"/>
  <c r="H222" i="12"/>
  <c r="H223" i="12"/>
  <c r="H224" i="12"/>
  <c r="H225" i="12"/>
  <c r="H226" i="12"/>
  <c r="H227" i="12"/>
  <c r="H228" i="12"/>
  <c r="H229" i="12"/>
  <c r="H230" i="12"/>
  <c r="H231" i="12"/>
  <c r="H232" i="12"/>
  <c r="H233" i="12"/>
  <c r="H234" i="12"/>
  <c r="H235" i="12"/>
  <c r="H236" i="12"/>
  <c r="H237" i="12"/>
  <c r="H238" i="12"/>
  <c r="H239" i="12"/>
  <c r="H240" i="12"/>
  <c r="H241" i="12"/>
  <c r="H242" i="12"/>
  <c r="H243" i="12"/>
  <c r="H244" i="12"/>
  <c r="H245" i="12"/>
  <c r="H246" i="12"/>
  <c r="H247" i="12"/>
  <c r="H248" i="12"/>
  <c r="H249" i="12"/>
  <c r="H250" i="12"/>
  <c r="H251" i="12"/>
  <c r="H252" i="12"/>
  <c r="H253" i="12"/>
  <c r="H2" i="12"/>
  <c r="G3" i="12"/>
  <c r="G4" i="12"/>
  <c r="G5" i="12"/>
  <c r="G6" i="12"/>
  <c r="G7" i="12"/>
  <c r="G8" i="12"/>
  <c r="G9" i="12"/>
  <c r="G10" i="12"/>
  <c r="G11" i="12"/>
  <c r="G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38" i="12"/>
  <c r="G39" i="12"/>
  <c r="G40" i="12"/>
  <c r="G41" i="12"/>
  <c r="G42" i="12"/>
  <c r="G43" i="12"/>
  <c r="G44" i="12"/>
  <c r="G45" i="12"/>
  <c r="G46" i="12"/>
  <c r="G47" i="12"/>
  <c r="G48" i="12"/>
  <c r="G49" i="12"/>
  <c r="G50" i="12"/>
  <c r="G51" i="12"/>
  <c r="G52" i="12"/>
  <c r="G53" i="12"/>
  <c r="G54" i="12"/>
  <c r="G55" i="12"/>
  <c r="G56" i="12"/>
  <c r="G57" i="12"/>
  <c r="G58" i="12"/>
  <c r="G59" i="12"/>
  <c r="G60" i="12"/>
  <c r="G61" i="12"/>
  <c r="G62" i="12"/>
  <c r="G63" i="12"/>
  <c r="G64" i="12"/>
  <c r="G65" i="12"/>
  <c r="G66" i="12"/>
  <c r="G67" i="12"/>
  <c r="G68" i="12"/>
  <c r="G69" i="12"/>
  <c r="G70" i="12"/>
  <c r="G71" i="12"/>
  <c r="G72" i="12"/>
  <c r="G73" i="12"/>
  <c r="G74" i="12"/>
  <c r="G75" i="12"/>
  <c r="G76" i="12"/>
  <c r="G77" i="12"/>
  <c r="G78" i="12"/>
  <c r="G79" i="12"/>
  <c r="G80" i="12"/>
  <c r="G81" i="12"/>
  <c r="G82" i="12"/>
  <c r="G83" i="12"/>
  <c r="G84" i="12"/>
  <c r="G85" i="12"/>
  <c r="G86" i="12"/>
  <c r="G87" i="12"/>
  <c r="G88" i="12"/>
  <c r="G89" i="12"/>
  <c r="G90" i="12"/>
  <c r="G91" i="12"/>
  <c r="G92" i="12"/>
  <c r="G93" i="12"/>
  <c r="G94" i="12"/>
  <c r="G95" i="12"/>
  <c r="G96" i="12"/>
  <c r="G97" i="12"/>
  <c r="G98" i="12"/>
  <c r="G99" i="12"/>
  <c r="G100" i="12"/>
  <c r="G101" i="12"/>
  <c r="G102" i="12"/>
  <c r="G103" i="12"/>
  <c r="G104" i="12"/>
  <c r="G105" i="12"/>
  <c r="G106" i="12"/>
  <c r="G107" i="12"/>
  <c r="G108" i="12"/>
  <c r="G109" i="12"/>
  <c r="G110" i="12"/>
  <c r="G111" i="12"/>
  <c r="G112" i="12"/>
  <c r="G113" i="12"/>
  <c r="G114" i="12"/>
  <c r="G115" i="12"/>
  <c r="G116" i="12"/>
  <c r="G117" i="12"/>
  <c r="G118" i="12"/>
  <c r="G119" i="12"/>
  <c r="G120" i="12"/>
  <c r="G121" i="12"/>
  <c r="G122" i="12"/>
  <c r="G123" i="12"/>
  <c r="G124" i="12"/>
  <c r="G125" i="12"/>
  <c r="G126" i="12"/>
  <c r="G127" i="12"/>
  <c r="G128" i="12"/>
  <c r="G129" i="12"/>
  <c r="G130" i="12"/>
  <c r="G131" i="12"/>
  <c r="G132" i="12"/>
  <c r="G133" i="12"/>
  <c r="G134" i="12"/>
  <c r="G135" i="12"/>
  <c r="G136" i="12"/>
  <c r="G137" i="12"/>
  <c r="G138" i="12"/>
  <c r="G139" i="12"/>
  <c r="G140" i="12"/>
  <c r="G141" i="12"/>
  <c r="G142" i="12"/>
  <c r="G143" i="12"/>
  <c r="G144" i="12"/>
  <c r="G145" i="12"/>
  <c r="G146" i="12"/>
  <c r="G147" i="12"/>
  <c r="G148" i="12"/>
  <c r="G149" i="12"/>
  <c r="G150" i="12"/>
  <c r="G151" i="12"/>
  <c r="G152" i="12"/>
  <c r="G153" i="12"/>
  <c r="G154" i="12"/>
  <c r="G155" i="12"/>
  <c r="G156" i="12"/>
  <c r="G157" i="12"/>
  <c r="G158" i="12"/>
  <c r="G159" i="12"/>
  <c r="G160" i="12"/>
  <c r="G161" i="12"/>
  <c r="G162" i="12"/>
  <c r="G163" i="12"/>
  <c r="G164" i="12"/>
  <c r="G165" i="12"/>
  <c r="G166" i="12"/>
  <c r="G167" i="12"/>
  <c r="G168" i="12"/>
  <c r="G169" i="12"/>
  <c r="G170" i="12"/>
  <c r="G171" i="12"/>
  <c r="G172" i="12"/>
  <c r="G173" i="12"/>
  <c r="G174" i="12"/>
  <c r="G175" i="12"/>
  <c r="G176" i="12"/>
  <c r="G177" i="12"/>
  <c r="G178" i="12"/>
  <c r="G179" i="12"/>
  <c r="G180" i="12"/>
  <c r="G181" i="12"/>
  <c r="G182" i="12"/>
  <c r="G183" i="12"/>
  <c r="G184" i="12"/>
  <c r="G185" i="12"/>
  <c r="G186" i="12"/>
  <c r="G187" i="12"/>
  <c r="G188" i="12"/>
  <c r="G189" i="12"/>
  <c r="G190" i="12"/>
  <c r="G191" i="12"/>
  <c r="G192" i="12"/>
  <c r="G193" i="12"/>
  <c r="G194" i="12"/>
  <c r="G195" i="12"/>
  <c r="G196" i="12"/>
  <c r="G197" i="12"/>
  <c r="G198" i="12"/>
  <c r="G199" i="12"/>
  <c r="G200" i="12"/>
  <c r="G201" i="12"/>
  <c r="G202" i="12"/>
  <c r="G203" i="12"/>
  <c r="G204" i="12"/>
  <c r="G205" i="12"/>
  <c r="G206" i="12"/>
  <c r="G207" i="12"/>
  <c r="G208" i="12"/>
  <c r="G209" i="12"/>
  <c r="G210" i="12"/>
  <c r="G211" i="12"/>
  <c r="G212" i="12"/>
  <c r="G213" i="12"/>
  <c r="G214" i="12"/>
  <c r="G215" i="12"/>
  <c r="G216" i="12"/>
  <c r="G217" i="12"/>
  <c r="G218" i="12"/>
  <c r="G219" i="12"/>
  <c r="G220" i="12"/>
  <c r="G221" i="12"/>
  <c r="G222" i="12"/>
  <c r="G223" i="12"/>
  <c r="G224" i="12"/>
  <c r="G225" i="12"/>
  <c r="G226" i="12"/>
  <c r="G227" i="12"/>
  <c r="G228" i="12"/>
  <c r="G229" i="12"/>
  <c r="G230" i="12"/>
  <c r="G231" i="12"/>
  <c r="G232" i="12"/>
  <c r="G233" i="12"/>
  <c r="G234" i="12"/>
  <c r="G235" i="12"/>
  <c r="G236" i="12"/>
  <c r="G237" i="12"/>
  <c r="G238" i="12"/>
  <c r="G239" i="12"/>
  <c r="G240" i="12"/>
  <c r="G241" i="12"/>
  <c r="G242" i="12"/>
  <c r="G243" i="12"/>
  <c r="G244" i="12"/>
  <c r="G245" i="12"/>
  <c r="G246" i="12"/>
  <c r="G247" i="12"/>
  <c r="G248" i="12"/>
  <c r="G249" i="12"/>
  <c r="G250" i="12"/>
  <c r="G251" i="12"/>
  <c r="G252" i="12"/>
  <c r="G253" i="12"/>
  <c r="G2" i="12"/>
  <c r="F3" i="12"/>
  <c r="F4" i="12"/>
  <c r="F5" i="12"/>
  <c r="F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39" i="12"/>
  <c r="F40" i="12"/>
  <c r="F41" i="12"/>
  <c r="F42" i="12"/>
  <c r="F43" i="12"/>
  <c r="F44" i="12"/>
  <c r="F45" i="12"/>
  <c r="F46" i="12"/>
  <c r="F47" i="12"/>
  <c r="F48" i="12"/>
  <c r="F49" i="12"/>
  <c r="F50" i="12"/>
  <c r="F51" i="12"/>
  <c r="F52" i="12"/>
  <c r="F53" i="12"/>
  <c r="F54" i="12"/>
  <c r="F55" i="12"/>
  <c r="F56" i="12"/>
  <c r="F57" i="12"/>
  <c r="F58" i="12"/>
  <c r="F59" i="12"/>
  <c r="F60" i="12"/>
  <c r="F61" i="12"/>
  <c r="F62" i="12"/>
  <c r="F63" i="12"/>
  <c r="F64" i="12"/>
  <c r="F65" i="12"/>
  <c r="F66" i="12"/>
  <c r="F67" i="12"/>
  <c r="F68" i="12"/>
  <c r="F69" i="12"/>
  <c r="F70" i="12"/>
  <c r="F71" i="12"/>
  <c r="F72" i="12"/>
  <c r="F73" i="12"/>
  <c r="F74" i="12"/>
  <c r="F75" i="12"/>
  <c r="F76" i="12"/>
  <c r="F77" i="12"/>
  <c r="F78" i="12"/>
  <c r="F79" i="12"/>
  <c r="F80" i="12"/>
  <c r="F81" i="12"/>
  <c r="F82" i="12"/>
  <c r="F83" i="12"/>
  <c r="F84" i="12"/>
  <c r="F85" i="12"/>
  <c r="F86" i="12"/>
  <c r="F87" i="12"/>
  <c r="F88" i="12"/>
  <c r="F89" i="12"/>
  <c r="F90" i="12"/>
  <c r="F91" i="12"/>
  <c r="F92" i="12"/>
  <c r="F93" i="12"/>
  <c r="F94" i="12"/>
  <c r="F95" i="12"/>
  <c r="F96" i="12"/>
  <c r="F97" i="12"/>
  <c r="F98" i="12"/>
  <c r="F99" i="12"/>
  <c r="F100" i="12"/>
  <c r="F101" i="12"/>
  <c r="F102" i="12"/>
  <c r="F103" i="12"/>
  <c r="F104" i="12"/>
  <c r="F105" i="12"/>
  <c r="F106" i="12"/>
  <c r="F107" i="12"/>
  <c r="F108" i="12"/>
  <c r="F109" i="12"/>
  <c r="F110" i="12"/>
  <c r="F111" i="12"/>
  <c r="F112" i="12"/>
  <c r="F113" i="12"/>
  <c r="F114" i="12"/>
  <c r="F115" i="12"/>
  <c r="F116" i="12"/>
  <c r="F117" i="12"/>
  <c r="F118" i="12"/>
  <c r="F119" i="12"/>
  <c r="F120" i="12"/>
  <c r="F121" i="12"/>
  <c r="F122" i="12"/>
  <c r="F123" i="12"/>
  <c r="F124" i="12"/>
  <c r="F125" i="12"/>
  <c r="F126" i="12"/>
  <c r="F127" i="12"/>
  <c r="F128" i="12"/>
  <c r="F129" i="12"/>
  <c r="F130" i="12"/>
  <c r="F131" i="12"/>
  <c r="F132" i="12"/>
  <c r="F133" i="12"/>
  <c r="F134" i="12"/>
  <c r="F135" i="12"/>
  <c r="F136" i="12"/>
  <c r="F137" i="12"/>
  <c r="F138" i="12"/>
  <c r="F139" i="12"/>
  <c r="F140" i="12"/>
  <c r="F141" i="12"/>
  <c r="F142" i="12"/>
  <c r="F143" i="12"/>
  <c r="F144" i="12"/>
  <c r="F145" i="12"/>
  <c r="F146" i="12"/>
  <c r="F147" i="12"/>
  <c r="F148" i="12"/>
  <c r="F149" i="12"/>
  <c r="F150" i="12"/>
  <c r="F151" i="12"/>
  <c r="F152" i="12"/>
  <c r="F153" i="12"/>
  <c r="F154" i="12"/>
  <c r="F155" i="12"/>
  <c r="F156" i="12"/>
  <c r="F157" i="12"/>
  <c r="F158" i="12"/>
  <c r="F159" i="12"/>
  <c r="F160" i="12"/>
  <c r="F161" i="12"/>
  <c r="F162" i="12"/>
  <c r="F163" i="12"/>
  <c r="F164" i="12"/>
  <c r="F165" i="12"/>
  <c r="F166" i="12"/>
  <c r="F167" i="12"/>
  <c r="F168" i="12"/>
  <c r="F169" i="12"/>
  <c r="F170" i="12"/>
  <c r="F171" i="12"/>
  <c r="F172" i="12"/>
  <c r="F173" i="12"/>
  <c r="F174" i="12"/>
  <c r="F175" i="12"/>
  <c r="F176" i="12"/>
  <c r="F177" i="12"/>
  <c r="F178" i="12"/>
  <c r="F179" i="12"/>
  <c r="F180" i="12"/>
  <c r="F181" i="12"/>
  <c r="F182" i="12"/>
  <c r="F183" i="12"/>
  <c r="F184" i="12"/>
  <c r="F185" i="12"/>
  <c r="F186" i="12"/>
  <c r="F187" i="12"/>
  <c r="F188" i="12"/>
  <c r="F189" i="12"/>
  <c r="F190" i="12"/>
  <c r="F191" i="12"/>
  <c r="F192" i="12"/>
  <c r="F193" i="12"/>
  <c r="F194" i="12"/>
  <c r="F195" i="12"/>
  <c r="F196" i="12"/>
  <c r="F197" i="12"/>
  <c r="F198" i="12"/>
  <c r="F199" i="12"/>
  <c r="F200" i="12"/>
  <c r="F201" i="12"/>
  <c r="F202" i="12"/>
  <c r="F203" i="12"/>
  <c r="F204" i="12"/>
  <c r="F205" i="12"/>
  <c r="F206" i="12"/>
  <c r="F207" i="12"/>
  <c r="F208" i="12"/>
  <c r="F209" i="12"/>
  <c r="F210" i="12"/>
  <c r="F211" i="12"/>
  <c r="F212" i="12"/>
  <c r="F213" i="12"/>
  <c r="F214" i="12"/>
  <c r="F215" i="12"/>
  <c r="F216" i="12"/>
  <c r="F217" i="12"/>
  <c r="F218" i="12"/>
  <c r="F219" i="12"/>
  <c r="F220" i="12"/>
  <c r="F221" i="12"/>
  <c r="F222" i="12"/>
  <c r="F223" i="12"/>
  <c r="F224" i="12"/>
  <c r="F225" i="12"/>
  <c r="F226" i="12"/>
  <c r="F227" i="12"/>
  <c r="F228" i="12"/>
  <c r="F229" i="12"/>
  <c r="F230" i="12"/>
  <c r="F231" i="12"/>
  <c r="F232" i="12"/>
  <c r="F233" i="12"/>
  <c r="F234" i="12"/>
  <c r="F235" i="12"/>
  <c r="F236" i="12"/>
  <c r="F237" i="12"/>
  <c r="F238" i="12"/>
  <c r="F239" i="12"/>
  <c r="F240" i="12"/>
  <c r="F241" i="12"/>
  <c r="F242" i="12"/>
  <c r="F243" i="12"/>
  <c r="F244" i="12"/>
  <c r="F245" i="12"/>
  <c r="F246" i="12"/>
  <c r="F247" i="12"/>
  <c r="F248" i="12"/>
  <c r="F249" i="12"/>
  <c r="F250" i="12"/>
  <c r="F251" i="12"/>
  <c r="F252" i="12"/>
  <c r="F253" i="12"/>
  <c r="F2" i="12"/>
  <c r="E3" i="12"/>
  <c r="E4" i="12"/>
  <c r="E5" i="12"/>
  <c r="E6" i="12"/>
  <c r="E7" i="12"/>
  <c r="E8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33" i="12"/>
  <c r="E34" i="12"/>
  <c r="E35" i="12"/>
  <c r="E36" i="12"/>
  <c r="E37" i="12"/>
  <c r="E38" i="12"/>
  <c r="E39" i="12"/>
  <c r="E40" i="12"/>
  <c r="E41" i="12"/>
  <c r="E42" i="12"/>
  <c r="E43" i="12"/>
  <c r="E44" i="12"/>
  <c r="E45" i="12"/>
  <c r="E46" i="12"/>
  <c r="E47" i="12"/>
  <c r="E48" i="12"/>
  <c r="E49" i="12"/>
  <c r="E50" i="12"/>
  <c r="E51" i="12"/>
  <c r="E52" i="12"/>
  <c r="E53" i="12"/>
  <c r="E54" i="12"/>
  <c r="E55" i="12"/>
  <c r="E56" i="12"/>
  <c r="E57" i="12"/>
  <c r="E58" i="12"/>
  <c r="E59" i="12"/>
  <c r="E60" i="12"/>
  <c r="E61" i="12"/>
  <c r="E62" i="12"/>
  <c r="E63" i="12"/>
  <c r="E64" i="12"/>
  <c r="E65" i="12"/>
  <c r="E66" i="12"/>
  <c r="E67" i="12"/>
  <c r="E68" i="12"/>
  <c r="E69" i="12"/>
  <c r="E70" i="12"/>
  <c r="E71" i="12"/>
  <c r="E72" i="12"/>
  <c r="E73" i="12"/>
  <c r="E74" i="12"/>
  <c r="E75" i="12"/>
  <c r="E76" i="12"/>
  <c r="E77" i="12"/>
  <c r="E78" i="12"/>
  <c r="E79" i="12"/>
  <c r="E80" i="12"/>
  <c r="E81" i="12"/>
  <c r="E82" i="12"/>
  <c r="E83" i="12"/>
  <c r="E84" i="12"/>
  <c r="E85" i="12"/>
  <c r="E86" i="12"/>
  <c r="E87" i="12"/>
  <c r="E88" i="12"/>
  <c r="E89" i="12"/>
  <c r="E90" i="12"/>
  <c r="E91" i="12"/>
  <c r="E92" i="12"/>
  <c r="E93" i="12"/>
  <c r="E94" i="12"/>
  <c r="E95" i="12"/>
  <c r="E96" i="12"/>
  <c r="E97" i="12"/>
  <c r="E98" i="12"/>
  <c r="E99" i="12"/>
  <c r="E100" i="12"/>
  <c r="E101" i="12"/>
  <c r="E102" i="12"/>
  <c r="E103" i="12"/>
  <c r="E104" i="12"/>
  <c r="E105" i="12"/>
  <c r="E106" i="12"/>
  <c r="E107" i="12"/>
  <c r="E108" i="12"/>
  <c r="E109" i="12"/>
  <c r="E110" i="12"/>
  <c r="E111" i="12"/>
  <c r="E112" i="12"/>
  <c r="E113" i="12"/>
  <c r="E114" i="12"/>
  <c r="E115" i="12"/>
  <c r="E116" i="12"/>
  <c r="E117" i="12"/>
  <c r="E118" i="12"/>
  <c r="E119" i="12"/>
  <c r="E120" i="12"/>
  <c r="E121" i="12"/>
  <c r="E122" i="12"/>
  <c r="E123" i="12"/>
  <c r="E124" i="12"/>
  <c r="E125" i="12"/>
  <c r="E126" i="12"/>
  <c r="E127" i="12"/>
  <c r="E128" i="12"/>
  <c r="E129" i="12"/>
  <c r="E130" i="12"/>
  <c r="E131" i="12"/>
  <c r="E132" i="12"/>
  <c r="E133" i="12"/>
  <c r="E134" i="12"/>
  <c r="E135" i="12"/>
  <c r="E136" i="12"/>
  <c r="E137" i="12"/>
  <c r="E138" i="12"/>
  <c r="E139" i="12"/>
  <c r="E140" i="12"/>
  <c r="E141" i="12"/>
  <c r="E142" i="12"/>
  <c r="E143" i="12"/>
  <c r="E144" i="12"/>
  <c r="E145" i="12"/>
  <c r="E146" i="12"/>
  <c r="E147" i="12"/>
  <c r="E148" i="12"/>
  <c r="E149" i="12"/>
  <c r="E150" i="12"/>
  <c r="E151" i="12"/>
  <c r="E152" i="12"/>
  <c r="E153" i="12"/>
  <c r="E154" i="12"/>
  <c r="E155" i="12"/>
  <c r="E156" i="12"/>
  <c r="E157" i="12"/>
  <c r="E158" i="12"/>
  <c r="E159" i="12"/>
  <c r="E160" i="12"/>
  <c r="E161" i="12"/>
  <c r="E162" i="12"/>
  <c r="E163" i="12"/>
  <c r="E164" i="12"/>
  <c r="E165" i="12"/>
  <c r="E166" i="12"/>
  <c r="E167" i="12"/>
  <c r="E168" i="12"/>
  <c r="E169" i="12"/>
  <c r="E170" i="12"/>
  <c r="E171" i="12"/>
  <c r="E172" i="12"/>
  <c r="E173" i="12"/>
  <c r="E174" i="12"/>
  <c r="E175" i="12"/>
  <c r="E176" i="12"/>
  <c r="E177" i="12"/>
  <c r="E178" i="12"/>
  <c r="E179" i="12"/>
  <c r="E180" i="12"/>
  <c r="E181" i="12"/>
  <c r="E182" i="12"/>
  <c r="E183" i="12"/>
  <c r="E184" i="12"/>
  <c r="E185" i="12"/>
  <c r="E186" i="12"/>
  <c r="E187" i="12"/>
  <c r="E188" i="12"/>
  <c r="E189" i="12"/>
  <c r="E190" i="12"/>
  <c r="E191" i="12"/>
  <c r="E192" i="12"/>
  <c r="E193" i="12"/>
  <c r="E194" i="12"/>
  <c r="E195" i="12"/>
  <c r="E196" i="12"/>
  <c r="E197" i="12"/>
  <c r="E198" i="12"/>
  <c r="E199" i="12"/>
  <c r="E200" i="12"/>
  <c r="E201" i="12"/>
  <c r="E202" i="12"/>
  <c r="E203" i="12"/>
  <c r="E204" i="12"/>
  <c r="E205" i="12"/>
  <c r="E206" i="12"/>
  <c r="E207" i="12"/>
  <c r="E208" i="12"/>
  <c r="E209" i="12"/>
  <c r="E210" i="12"/>
  <c r="E211" i="12"/>
  <c r="E212" i="12"/>
  <c r="E213" i="12"/>
  <c r="E214" i="12"/>
  <c r="E215" i="12"/>
  <c r="E216" i="12"/>
  <c r="E217" i="12"/>
  <c r="E218" i="12"/>
  <c r="E219" i="12"/>
  <c r="E220" i="12"/>
  <c r="E221" i="12"/>
  <c r="E222" i="12"/>
  <c r="E223" i="12"/>
  <c r="E224" i="12"/>
  <c r="E225" i="12"/>
  <c r="E226" i="12"/>
  <c r="E227" i="12"/>
  <c r="E228" i="12"/>
  <c r="E229" i="12"/>
  <c r="E230" i="12"/>
  <c r="E231" i="12"/>
  <c r="E232" i="12"/>
  <c r="E233" i="12"/>
  <c r="E234" i="12"/>
  <c r="E235" i="12"/>
  <c r="E236" i="12"/>
  <c r="E237" i="12"/>
  <c r="E238" i="12"/>
  <c r="E239" i="12"/>
  <c r="E240" i="12"/>
  <c r="E241" i="12"/>
  <c r="E242" i="12"/>
  <c r="E243" i="12"/>
  <c r="E244" i="12"/>
  <c r="E245" i="12"/>
  <c r="E246" i="12"/>
  <c r="E247" i="12"/>
  <c r="E248" i="12"/>
  <c r="E249" i="12"/>
  <c r="E250" i="12"/>
  <c r="E251" i="12"/>
  <c r="E252" i="12"/>
  <c r="E253" i="12"/>
  <c r="E2" i="12"/>
  <c r="D3" i="12"/>
  <c r="D4" i="12"/>
  <c r="D5" i="12"/>
  <c r="D6" i="12"/>
  <c r="D7" i="12"/>
  <c r="D8" i="12"/>
  <c r="D9" i="12"/>
  <c r="D10" i="12"/>
  <c r="D11" i="12"/>
  <c r="D12" i="12"/>
  <c r="D13" i="12"/>
  <c r="D14" i="12"/>
  <c r="D15" i="12"/>
  <c r="D16" i="12"/>
  <c r="D17" i="12"/>
  <c r="D18" i="12"/>
  <c r="D19" i="12"/>
  <c r="D20" i="12"/>
  <c r="D21" i="12"/>
  <c r="D22" i="12"/>
  <c r="D23" i="12"/>
  <c r="D24" i="12"/>
  <c r="D25" i="12"/>
  <c r="D26" i="12"/>
  <c r="D27" i="12"/>
  <c r="D28" i="12"/>
  <c r="D29" i="12"/>
  <c r="D30" i="12"/>
  <c r="D31" i="12"/>
  <c r="D32" i="12"/>
  <c r="D33" i="12"/>
  <c r="D34" i="12"/>
  <c r="D35" i="12"/>
  <c r="D36" i="12"/>
  <c r="D37" i="12"/>
  <c r="D38" i="12"/>
  <c r="D39" i="12"/>
  <c r="D40" i="12"/>
  <c r="D41" i="12"/>
  <c r="D42" i="12"/>
  <c r="D43" i="12"/>
  <c r="D44" i="12"/>
  <c r="D45" i="12"/>
  <c r="D46" i="12"/>
  <c r="D47" i="12"/>
  <c r="D48" i="12"/>
  <c r="D49" i="12"/>
  <c r="D50" i="12"/>
  <c r="D51" i="12"/>
  <c r="D52" i="12"/>
  <c r="D53" i="12"/>
  <c r="D54" i="12"/>
  <c r="D55" i="12"/>
  <c r="D56" i="12"/>
  <c r="D57" i="12"/>
  <c r="D58" i="12"/>
  <c r="D59" i="12"/>
  <c r="D60" i="12"/>
  <c r="D61" i="12"/>
  <c r="D62" i="12"/>
  <c r="D63" i="12"/>
  <c r="D64" i="12"/>
  <c r="D65" i="12"/>
  <c r="D66" i="12"/>
  <c r="D67" i="12"/>
  <c r="D68" i="12"/>
  <c r="D69" i="12"/>
  <c r="D70" i="12"/>
  <c r="D71" i="12"/>
  <c r="D72" i="12"/>
  <c r="D73" i="12"/>
  <c r="D74" i="12"/>
  <c r="D75" i="12"/>
  <c r="D76" i="12"/>
  <c r="D77" i="12"/>
  <c r="D78" i="12"/>
  <c r="D79" i="12"/>
  <c r="D80" i="12"/>
  <c r="D81" i="12"/>
  <c r="D82" i="12"/>
  <c r="D83" i="12"/>
  <c r="D84" i="12"/>
  <c r="D85" i="12"/>
  <c r="D86" i="12"/>
  <c r="D87" i="12"/>
  <c r="D88" i="12"/>
  <c r="D89" i="12"/>
  <c r="D90" i="12"/>
  <c r="D91" i="12"/>
  <c r="D92" i="12"/>
  <c r="D93" i="12"/>
  <c r="D94" i="12"/>
  <c r="D95" i="12"/>
  <c r="D96" i="12"/>
  <c r="D97" i="12"/>
  <c r="D98" i="12"/>
  <c r="D99" i="12"/>
  <c r="D100" i="12"/>
  <c r="D101" i="12"/>
  <c r="D102" i="12"/>
  <c r="D103" i="12"/>
  <c r="D104" i="12"/>
  <c r="D105" i="12"/>
  <c r="D106" i="12"/>
  <c r="D107" i="12"/>
  <c r="D108" i="12"/>
  <c r="D109" i="12"/>
  <c r="D110" i="12"/>
  <c r="D111" i="12"/>
  <c r="D112" i="12"/>
  <c r="D113" i="12"/>
  <c r="D114" i="12"/>
  <c r="D115" i="12"/>
  <c r="D116" i="12"/>
  <c r="D117" i="12"/>
  <c r="D118" i="12"/>
  <c r="D119" i="12"/>
  <c r="D120" i="12"/>
  <c r="D121" i="12"/>
  <c r="D122" i="12"/>
  <c r="D123" i="12"/>
  <c r="D124" i="12"/>
  <c r="D125" i="12"/>
  <c r="D126" i="12"/>
  <c r="D127" i="12"/>
  <c r="D128" i="12"/>
  <c r="D129" i="12"/>
  <c r="D130" i="12"/>
  <c r="D131" i="12"/>
  <c r="D132" i="12"/>
  <c r="D133" i="12"/>
  <c r="D134" i="12"/>
  <c r="D135" i="12"/>
  <c r="D136" i="12"/>
  <c r="D137" i="12"/>
  <c r="D138" i="12"/>
  <c r="D139" i="12"/>
  <c r="D140" i="12"/>
  <c r="D141" i="12"/>
  <c r="D142" i="12"/>
  <c r="D143" i="12"/>
  <c r="D144" i="12"/>
  <c r="D145" i="12"/>
  <c r="D146" i="12"/>
  <c r="D147" i="12"/>
  <c r="D148" i="12"/>
  <c r="D149" i="12"/>
  <c r="D150" i="12"/>
  <c r="D151" i="12"/>
  <c r="D152" i="12"/>
  <c r="D153" i="12"/>
  <c r="D154" i="12"/>
  <c r="D155" i="12"/>
  <c r="D156" i="12"/>
  <c r="D157" i="12"/>
  <c r="D158" i="12"/>
  <c r="D159" i="12"/>
  <c r="D160" i="12"/>
  <c r="D161" i="12"/>
  <c r="D162" i="12"/>
  <c r="D163" i="12"/>
  <c r="D164" i="12"/>
  <c r="D165" i="12"/>
  <c r="D166" i="12"/>
  <c r="D167" i="12"/>
  <c r="D168" i="12"/>
  <c r="D169" i="12"/>
  <c r="D170" i="12"/>
  <c r="D171" i="12"/>
  <c r="D172" i="12"/>
  <c r="D173" i="12"/>
  <c r="D174" i="12"/>
  <c r="D175" i="12"/>
  <c r="D176" i="12"/>
  <c r="D177" i="12"/>
  <c r="D178" i="12"/>
  <c r="D179" i="12"/>
  <c r="D180" i="12"/>
  <c r="D181" i="12"/>
  <c r="D182" i="12"/>
  <c r="D183" i="12"/>
  <c r="D184" i="12"/>
  <c r="D185" i="12"/>
  <c r="D186" i="12"/>
  <c r="D187" i="12"/>
  <c r="D188" i="12"/>
  <c r="D189" i="12"/>
  <c r="D190" i="12"/>
  <c r="D191" i="12"/>
  <c r="D192" i="12"/>
  <c r="D193" i="12"/>
  <c r="D194" i="12"/>
  <c r="D195" i="12"/>
  <c r="D196" i="12"/>
  <c r="D197" i="12"/>
  <c r="D198" i="12"/>
  <c r="D199" i="12"/>
  <c r="D200" i="12"/>
  <c r="D201" i="12"/>
  <c r="D202" i="12"/>
  <c r="D203" i="12"/>
  <c r="D204" i="12"/>
  <c r="D205" i="12"/>
  <c r="D206" i="12"/>
  <c r="D207" i="12"/>
  <c r="D208" i="12"/>
  <c r="D209" i="12"/>
  <c r="D210" i="12"/>
  <c r="D211" i="12"/>
  <c r="D212" i="12"/>
  <c r="D213" i="12"/>
  <c r="D214" i="12"/>
  <c r="D215" i="12"/>
  <c r="D216" i="12"/>
  <c r="D217" i="12"/>
  <c r="D218" i="12"/>
  <c r="D219" i="12"/>
  <c r="D220" i="12"/>
  <c r="D221" i="12"/>
  <c r="D222" i="12"/>
  <c r="D223" i="12"/>
  <c r="D224" i="12"/>
  <c r="D225" i="12"/>
  <c r="D226" i="12"/>
  <c r="D227" i="12"/>
  <c r="D228" i="12"/>
  <c r="D229" i="12"/>
  <c r="D230" i="12"/>
  <c r="D231" i="12"/>
  <c r="D232" i="12"/>
  <c r="D233" i="12"/>
  <c r="D234" i="12"/>
  <c r="D235" i="12"/>
  <c r="D236" i="12"/>
  <c r="D237" i="12"/>
  <c r="D238" i="12"/>
  <c r="D239" i="12"/>
  <c r="D240" i="12"/>
  <c r="D241" i="12"/>
  <c r="D242" i="12"/>
  <c r="D243" i="12"/>
  <c r="D244" i="12"/>
  <c r="D245" i="12"/>
  <c r="D246" i="12"/>
  <c r="D247" i="12"/>
  <c r="D248" i="12"/>
  <c r="D249" i="12"/>
  <c r="D250" i="12"/>
  <c r="D251" i="12"/>
  <c r="D252" i="12"/>
  <c r="D253" i="12"/>
  <c r="D2" i="12"/>
  <c r="S3" i="6" l="1"/>
  <c r="S4" i="6"/>
  <c r="S5" i="6"/>
  <c r="S6" i="6"/>
  <c r="S7" i="6"/>
  <c r="S8" i="6"/>
  <c r="S9" i="6"/>
  <c r="S2" i="6"/>
  <c r="P3" i="6"/>
  <c r="P4" i="6"/>
  <c r="P5" i="6"/>
  <c r="P6" i="6"/>
  <c r="P7" i="6"/>
  <c r="P8" i="6"/>
  <c r="P9" i="6"/>
  <c r="P2" i="6"/>
  <c r="M3" i="6"/>
  <c r="M4" i="6"/>
  <c r="M5" i="6"/>
  <c r="M6" i="6"/>
  <c r="M7" i="6"/>
  <c r="M8" i="6"/>
  <c r="M9" i="6"/>
  <c r="M2" i="6"/>
  <c r="J3" i="6"/>
  <c r="J4" i="6"/>
  <c r="J5" i="6"/>
  <c r="J6" i="6"/>
  <c r="J7" i="6"/>
  <c r="J8" i="6"/>
  <c r="J9" i="6"/>
  <c r="J2" i="6"/>
  <c r="G3" i="6"/>
  <c r="G4" i="6"/>
  <c r="G5" i="6"/>
  <c r="G6" i="6"/>
  <c r="G7" i="6"/>
  <c r="G8" i="6"/>
  <c r="G9" i="6"/>
  <c r="G2" i="6"/>
  <c r="D3" i="6"/>
  <c r="D4" i="6"/>
  <c r="D5" i="6"/>
  <c r="D6" i="6"/>
  <c r="D7" i="6"/>
  <c r="D8" i="6"/>
  <c r="D9" i="6"/>
  <c r="D2" i="6"/>
  <c r="H255" i="12" l="1"/>
  <c r="E255" i="12" l="1"/>
  <c r="D255" i="12"/>
  <c r="G255" i="12"/>
  <c r="F255" i="12"/>
  <c r="U10" i="7" l="1"/>
  <c r="T10" i="7"/>
  <c r="R10" i="7"/>
  <c r="P10" i="7"/>
  <c r="N10" i="7"/>
  <c r="L10" i="7"/>
  <c r="J10" i="7"/>
  <c r="H10" i="7"/>
  <c r="F10" i="7"/>
  <c r="D10" i="7"/>
  <c r="B10" i="7"/>
  <c r="C10" i="7" s="1"/>
  <c r="S9" i="7"/>
  <c r="Q9" i="7"/>
  <c r="M9" i="7"/>
  <c r="I9" i="7"/>
  <c r="E9" i="7"/>
  <c r="S8" i="7"/>
  <c r="Q8" i="7"/>
  <c r="O8" i="7"/>
  <c r="K8" i="7"/>
  <c r="G8" i="7"/>
  <c r="C8" i="7"/>
  <c r="S7" i="7"/>
  <c r="Q7" i="7"/>
  <c r="M7" i="7"/>
  <c r="I7" i="7"/>
  <c r="E7" i="7"/>
  <c r="S6" i="7"/>
  <c r="Q6" i="7"/>
  <c r="O6" i="7"/>
  <c r="K6" i="7"/>
  <c r="G6" i="7"/>
  <c r="C6" i="7"/>
  <c r="S5" i="7"/>
  <c r="Q5" i="7"/>
  <c r="M5" i="7"/>
  <c r="I5" i="7"/>
  <c r="E5" i="7"/>
  <c r="S4" i="7"/>
  <c r="Q4" i="7"/>
  <c r="O4" i="7"/>
  <c r="K4" i="7"/>
  <c r="G4" i="7"/>
  <c r="C4" i="7"/>
  <c r="S3" i="7"/>
  <c r="Q3" i="7"/>
  <c r="M3" i="7"/>
  <c r="I3" i="7"/>
  <c r="E3" i="7"/>
  <c r="S2" i="7"/>
  <c r="Q2" i="7"/>
  <c r="O2" i="7"/>
  <c r="K2" i="7"/>
  <c r="G2" i="7"/>
  <c r="C2" i="7"/>
  <c r="AA10" i="6"/>
  <c r="Z10" i="6"/>
  <c r="X10" i="6"/>
  <c r="V10" i="6"/>
  <c r="S10" i="6"/>
  <c r="P10" i="6"/>
  <c r="M10" i="6"/>
  <c r="J10" i="6"/>
  <c r="G10" i="6"/>
  <c r="D10" i="6"/>
  <c r="B10" i="6"/>
  <c r="C7" i="6" s="1"/>
  <c r="Y9" i="6"/>
  <c r="W9" i="6"/>
  <c r="Y8" i="6"/>
  <c r="W8" i="6"/>
  <c r="Y7" i="6"/>
  <c r="W7" i="6"/>
  <c r="Y6" i="6"/>
  <c r="W6" i="6"/>
  <c r="C6" i="6"/>
  <c r="Y5" i="6"/>
  <c r="W5" i="6"/>
  <c r="Y4" i="6"/>
  <c r="W4" i="6"/>
  <c r="Y3" i="6"/>
  <c r="W3" i="6"/>
  <c r="Y2" i="6"/>
  <c r="W2" i="6"/>
  <c r="C2" i="6"/>
  <c r="I2" i="7" l="1"/>
  <c r="I10" i="7" s="1"/>
  <c r="G3" i="7"/>
  <c r="O3" i="7"/>
  <c r="O10" i="7" s="1"/>
  <c r="E4" i="7"/>
  <c r="M4" i="7"/>
  <c r="C5" i="7"/>
  <c r="K5" i="7"/>
  <c r="I6" i="7"/>
  <c r="G7" i="7"/>
  <c r="O7" i="7"/>
  <c r="E8" i="7"/>
  <c r="M8" i="7"/>
  <c r="C9" i="7"/>
  <c r="K9" i="7"/>
  <c r="E2" i="7"/>
  <c r="M2" i="7"/>
  <c r="C3" i="7"/>
  <c r="K3" i="7"/>
  <c r="I4" i="7"/>
  <c r="G5" i="7"/>
  <c r="G10" i="7" s="1"/>
  <c r="O5" i="7"/>
  <c r="E6" i="7"/>
  <c r="M6" i="7"/>
  <c r="C7" i="7"/>
  <c r="K7" i="7"/>
  <c r="K10" i="7" s="1"/>
  <c r="I8" i="7"/>
  <c r="G9" i="7"/>
  <c r="O9" i="7"/>
  <c r="C5" i="6"/>
  <c r="C10" i="6"/>
  <c r="C4" i="6"/>
  <c r="C8" i="6"/>
  <c r="C9" i="6"/>
  <c r="C3" i="6"/>
  <c r="M10" i="7" l="1"/>
  <c r="E10" i="7"/>
</calcChain>
</file>

<file path=xl/sharedStrings.xml><?xml version="1.0" encoding="utf-8"?>
<sst xmlns="http://schemas.openxmlformats.org/spreadsheetml/2006/main" count="7406" uniqueCount="891">
  <si>
    <t>POSIZIONE</t>
  </si>
  <si>
    <t>X</t>
  </si>
  <si>
    <t>Y</t>
  </si>
  <si>
    <t>EPOCA</t>
  </si>
  <si>
    <t>TIPO</t>
  </si>
  <si>
    <t>PERIMETRO</t>
  </si>
  <si>
    <t>CUBATURA</t>
  </si>
  <si>
    <t>S/V</t>
  </si>
  <si>
    <t>VINCOLO PA_AM</t>
  </si>
  <si>
    <t>VALENZA STORICA</t>
  </si>
  <si>
    <t>FACCIATA</t>
  </si>
  <si>
    <t>PILOTIS</t>
  </si>
  <si>
    <t>SOTTOT.</t>
  </si>
  <si>
    <t>H PIANO</t>
  </si>
  <si>
    <t>TIPO COPERTURA</t>
  </si>
  <si>
    <t>ORIENTAMENTO</t>
  </si>
  <si>
    <t>COMBUSTIBILE</t>
  </si>
  <si>
    <t>INFORMAZIONI</t>
  </si>
  <si>
    <t>IMMAGINE</t>
  </si>
  <si>
    <t>VISTA</t>
  </si>
  <si>
    <t>AMMINISTRAZIONE</t>
  </si>
  <si>
    <t>PROPRIETA' PUBBLLICA</t>
  </si>
  <si>
    <t>UNITA' IMM.</t>
  </si>
  <si>
    <t>CORSO AGNELLI 156 SC.4-5-6 DINA 33-39</t>
  </si>
  <si>
    <t>A1</t>
  </si>
  <si>
    <t>NO</t>
  </si>
  <si>
    <t>NON MONUMENTALE</t>
  </si>
  <si>
    <t>modanature</t>
  </si>
  <si>
    <t>FALDA INCLINATA</t>
  </si>
  <si>
    <t>NE-SO</t>
  </si>
  <si>
    <t>CENTRALIZZATO</t>
  </si>
  <si>
    <t>TELERISCALDAMENTO</t>
  </si>
  <si>
    <t>01.png</t>
  </si>
  <si>
    <t>248</t>
  </si>
  <si>
    <t>A.T.C. - ZONA SUD</t>
  </si>
  <si>
    <t>A.T.C. DEL PIEMONTE CENTRALE</t>
  </si>
  <si>
    <t>CORSO AGNELLI 156 SC.7-8-9</t>
  </si>
  <si>
    <t>NO-SE</t>
  </si>
  <si>
    <t>02.png</t>
  </si>
  <si>
    <t>CORSO AGNELLI 156 SC.10-11-12-13</t>
  </si>
  <si>
    <t>03.png</t>
  </si>
  <si>
    <t>CORSO AGNELLI 156 SC.14-15-16</t>
  </si>
  <si>
    <t>04.png</t>
  </si>
  <si>
    <t>CORSO AGNELLI 156 SC.17-18-19</t>
  </si>
  <si>
    <t>SO-NE</t>
  </si>
  <si>
    <t>05.png</t>
  </si>
  <si>
    <t>CORSO AGNELLI 156 SC.23-24-25-26</t>
  </si>
  <si>
    <t>SE-NO</t>
  </si>
  <si>
    <t>06.png</t>
  </si>
  <si>
    <t>VIA DE BERNARDI 2 SC.27-28-29</t>
  </si>
  <si>
    <t>07.png</t>
  </si>
  <si>
    <t>VIA DE BERNARDI 2 SC.30-31-32 DINA 45-47-49-51</t>
  </si>
  <si>
    <t>SCONOSCIUTO</t>
  </si>
  <si>
    <t>08.png</t>
  </si>
  <si>
    <t>COMUNE DI TORINO</t>
  </si>
  <si>
    <t>VIA DE BERNARDI 2 SC.36-37-38-39</t>
  </si>
  <si>
    <t>09.png</t>
  </si>
  <si>
    <t>VIA DE BERNARDI 2 SC.46-47-48</t>
  </si>
  <si>
    <t>10.png</t>
  </si>
  <si>
    <t>VIA DE BERNARDI 2 SC.49-50-51-52</t>
  </si>
  <si>
    <t>11.png</t>
  </si>
  <si>
    <t>CORSO LECCE 25 SC.1-2</t>
  </si>
  <si>
    <t>S-N</t>
  </si>
  <si>
    <t>METANO</t>
  </si>
  <si>
    <t>12.png</t>
  </si>
  <si>
    <t>A.T.C. - ZONA CENTRO</t>
  </si>
  <si>
    <t>CORSO LECCE 25 SC.3-4</t>
  </si>
  <si>
    <t>O-E</t>
  </si>
  <si>
    <t>13.png</t>
  </si>
  <si>
    <t>CORSO LECCE 25 SC.5-6</t>
  </si>
  <si>
    <t>14.png</t>
  </si>
  <si>
    <t>CORSO LECCE 25 SC.7-8</t>
  </si>
  <si>
    <t>N-S</t>
  </si>
  <si>
    <t>15.png</t>
  </si>
  <si>
    <t>CORSO LECCE 25 SC.9-10</t>
  </si>
  <si>
    <t>16.png</t>
  </si>
  <si>
    <t>CORSO LECCE 25 SC.11-12</t>
  </si>
  <si>
    <t>17.png</t>
  </si>
  <si>
    <t>CORSO LECCE 31 SC.13-14-15</t>
  </si>
  <si>
    <t>18.png</t>
  </si>
  <si>
    <t>CORSO LECCE 31 SC.16-17</t>
  </si>
  <si>
    <t>19.png</t>
  </si>
  <si>
    <t>CORSO LECCE 31 SC.18-19</t>
  </si>
  <si>
    <t>20.png</t>
  </si>
  <si>
    <t>CORSO LECCE 31 SC.20-21</t>
  </si>
  <si>
    <t>21.png</t>
  </si>
  <si>
    <t>CORSO LECCE 31 SC.22-23</t>
  </si>
  <si>
    <t>22.png</t>
  </si>
  <si>
    <t>CORSO LECCE 33 SC.24-25</t>
  </si>
  <si>
    <t>23.png</t>
  </si>
  <si>
    <t>CORSO LECCE 33 SC.26-27</t>
  </si>
  <si>
    <t>24.png</t>
  </si>
  <si>
    <t>CORSO LECCE 33 SC.28-29</t>
  </si>
  <si>
    <t>25.png</t>
  </si>
  <si>
    <t>CORSO LECCE 33 SC.30-31</t>
  </si>
  <si>
    <t>26.png</t>
  </si>
  <si>
    <t>CORSO LECCE 33 SC.32-33</t>
  </si>
  <si>
    <t>27.png</t>
  </si>
  <si>
    <t>CORSO LECCE 33 SC.36-37</t>
  </si>
  <si>
    <t>28.png</t>
  </si>
  <si>
    <t>CORSO TOSCANA 151 SC.1, 153 SC.2-5, CINCINNATO 159,161</t>
  </si>
  <si>
    <t>B2</t>
  </si>
  <si>
    <t>mattoni</t>
  </si>
  <si>
    <t>29.png</t>
  </si>
  <si>
    <t>A.T.C. - ZONA NORD</t>
  </si>
  <si>
    <t>CORSO TOSCANA 153 SC. 6-7-8-9</t>
  </si>
  <si>
    <t>B4</t>
  </si>
  <si>
    <t>E-O</t>
  </si>
  <si>
    <t>30.png</t>
  </si>
  <si>
    <t>CORSO TOSCANA 177 SC.35</t>
  </si>
  <si>
    <t>31.png</t>
  </si>
  <si>
    <t>VIA PARENZO 68 SC.10-11-72-30-74-31-76-32</t>
  </si>
  <si>
    <t>32.png</t>
  </si>
  <si>
    <t>PIAZZA CIRENE 10 SC.A-B-C-D</t>
  </si>
  <si>
    <t>C1</t>
  </si>
  <si>
    <t>lastre</t>
  </si>
  <si>
    <t>SI</t>
  </si>
  <si>
    <t>33.png</t>
  </si>
  <si>
    <t>VIA SANSOVINO 3 A-B-C-D</t>
  </si>
  <si>
    <t>34.png</t>
  </si>
  <si>
    <t>VIA SANSOVINO 7 A-B-C-D</t>
  </si>
  <si>
    <t>35.png</t>
  </si>
  <si>
    <t>VIA SANSOVINO 11 A-B-C-D</t>
  </si>
  <si>
    <t>36.png</t>
  </si>
  <si>
    <t>VIA SANSOVINO 15 A-B-C-D</t>
  </si>
  <si>
    <t>37.png</t>
  </si>
  <si>
    <t>VIA FABRIZI 76 SC. 38-39</t>
  </si>
  <si>
    <t>38.png</t>
  </si>
  <si>
    <t>VIA FABRIZI 76 SC. 40-41</t>
  </si>
  <si>
    <t>39.png</t>
  </si>
  <si>
    <t>VIA FABRIZI 76 SC. 42-43-44-45-46</t>
  </si>
  <si>
    <t>40.png</t>
  </si>
  <si>
    <t>VIA FABRIZI 76 SC. 47-48</t>
  </si>
  <si>
    <t>41.png</t>
  </si>
  <si>
    <t>VIA FABRIZI 80 SC. 49-50</t>
  </si>
  <si>
    <t>42.png</t>
  </si>
  <si>
    <t>VIA FABRIZI 80 SC. 51-52</t>
  </si>
  <si>
    <t>43.png</t>
  </si>
  <si>
    <t>VIA FABRIZI 80 SC. 53-54</t>
  </si>
  <si>
    <t>A2</t>
  </si>
  <si>
    <t>44.png</t>
  </si>
  <si>
    <t>VIA FABRIZI 80 SC. 55-56</t>
  </si>
  <si>
    <t>45.png</t>
  </si>
  <si>
    <t>VIA FORLI' 65 SC. 18-19-20-21-33-34-35-36</t>
  </si>
  <si>
    <t>46.png</t>
  </si>
  <si>
    <t>VIA FORLI' 65 SC. 22-23-24-25</t>
  </si>
  <si>
    <t>47.png</t>
  </si>
  <si>
    <t>A.T.C. - ZONA OVEST</t>
  </si>
  <si>
    <t>VIA FORLI' 65 SC. 26-27-28-29</t>
  </si>
  <si>
    <t>48.png</t>
  </si>
  <si>
    <t>VIA FORLI' 65 SC. 30-31-32</t>
  </si>
  <si>
    <t>49.png</t>
  </si>
  <si>
    <t>VIA VEROLENGO 115 SC. 10-11-12-13-14-15-16-18-20</t>
  </si>
  <si>
    <t>PANNELLI SOLARI</t>
  </si>
  <si>
    <t>50.png</t>
  </si>
  <si>
    <t>A.T.C. - ZONA EST</t>
  </si>
  <si>
    <t>VIA VEROLENGO 181 SC.1-2-3-15-16-17</t>
  </si>
  <si>
    <t>51.png</t>
  </si>
  <si>
    <t>VIA VEROLENGO 181 SC.4-5-6</t>
  </si>
  <si>
    <t>52.png</t>
  </si>
  <si>
    <t>VIA VEROLENGO 181 SC.7-8-9-10</t>
  </si>
  <si>
    <t>53.png</t>
  </si>
  <si>
    <t>VIA VEROLENGO 181 SC.11-12-13-14</t>
  </si>
  <si>
    <t>54.png</t>
  </si>
  <si>
    <t>VIA GALLINA 3 SC. 11-12-13-14-15-16</t>
  </si>
  <si>
    <t>55.png</t>
  </si>
  <si>
    <t>VIA GALLINA 3 SC. 17-18-19-20</t>
  </si>
  <si>
    <t>56.png</t>
  </si>
  <si>
    <t>VIA SCARSELLINI 12 SC. A</t>
  </si>
  <si>
    <t>B1</t>
  </si>
  <si>
    <t>57.png</t>
  </si>
  <si>
    <t>VIA SCARSELLINI 12 SC. B</t>
  </si>
  <si>
    <t>58.png</t>
  </si>
  <si>
    <t>VIA SCARSELLINI 12 SC. C</t>
  </si>
  <si>
    <t>59.png</t>
  </si>
  <si>
    <t>VIA SCARSELLINI 12 SC. D</t>
  </si>
  <si>
    <t>60.png</t>
  </si>
  <si>
    <t>VIA SCARSELLINI 12 SC. E</t>
  </si>
  <si>
    <t>61.png</t>
  </si>
  <si>
    <t>VIA SCARSELLINI 12 SC. F</t>
  </si>
  <si>
    <t>62.png</t>
  </si>
  <si>
    <t>VIA GHEDINI 12 SC.19-20-21</t>
  </si>
  <si>
    <t>intonaco</t>
  </si>
  <si>
    <t>63.png</t>
  </si>
  <si>
    <t>VIA GHEDINI 19 SC. 29-30-31</t>
  </si>
  <si>
    <t>64.png</t>
  </si>
  <si>
    <t>VIA GHEDINI 12 SC. 17-18</t>
  </si>
  <si>
    <t>65.png</t>
  </si>
  <si>
    <t>VIA GHEDINI 12 SC. 14-15-16</t>
  </si>
  <si>
    <t>66.png</t>
  </si>
  <si>
    <t>VIA MADDALENE 30 SC. 13</t>
  </si>
  <si>
    <t>67.png</t>
  </si>
  <si>
    <t>VIA MADDALENE 30 SC.9 MADDALENE 34 SC.8</t>
  </si>
  <si>
    <t>68.png</t>
  </si>
  <si>
    <t>VIA MADDALENE 34 SC. 1</t>
  </si>
  <si>
    <t>69.png</t>
  </si>
  <si>
    <t>VIA GALLUPPI 12 SC. D</t>
  </si>
  <si>
    <t>70.png</t>
  </si>
  <si>
    <t>VIA GALLUPPI 12 SC. H</t>
  </si>
  <si>
    <t>71.png</t>
  </si>
  <si>
    <t>VIA GALLUPPI 12 SC. ILM</t>
  </si>
  <si>
    <t>72.png</t>
  </si>
  <si>
    <t>VIA GALLUPPI 12 SC. NOP</t>
  </si>
  <si>
    <t>73.png</t>
  </si>
  <si>
    <t>VIA LUSERNA DI RORA' 11 SC. 6-7-8-9-10</t>
  </si>
  <si>
    <t>matt-mod</t>
  </si>
  <si>
    <t>74.png</t>
  </si>
  <si>
    <t>VIA POMA 11 SC. A</t>
  </si>
  <si>
    <t>75.png</t>
  </si>
  <si>
    <t>VIA POMA 11 SC. B</t>
  </si>
  <si>
    <t>76.png</t>
  </si>
  <si>
    <t>VIA POMA 11 SC. D</t>
  </si>
  <si>
    <t>77.png</t>
  </si>
  <si>
    <t>VIA POMA 11 SC. E</t>
  </si>
  <si>
    <t>78.png</t>
  </si>
  <si>
    <t>VIA POMA 11 SC. F</t>
  </si>
  <si>
    <t>79.png</t>
  </si>
  <si>
    <t>VIA POMA 11 SC. G-H-I-L-M-N-O-P-Q</t>
  </si>
  <si>
    <t>80.png</t>
  </si>
  <si>
    <t>VIA ARQUATA 13 SC. 16-17</t>
  </si>
  <si>
    <t>15</t>
  </si>
  <si>
    <t>81.png</t>
  </si>
  <si>
    <t>VIA ARQUATA 15 SC. 39-40</t>
  </si>
  <si>
    <t>17</t>
  </si>
  <si>
    <t>82.png</t>
  </si>
  <si>
    <t>VIA ARQUATA 15 SC. 47-48</t>
  </si>
  <si>
    <t>16</t>
  </si>
  <si>
    <t>83.png</t>
  </si>
  <si>
    <t>VIA ARQUATA 16 SC. 25-26</t>
  </si>
  <si>
    <t>84.png</t>
  </si>
  <si>
    <t>VIA ARQUATA 16 SC. 27-28</t>
  </si>
  <si>
    <t>85.png</t>
  </si>
  <si>
    <t>VIA ARQUATA 16 SC. 29-30</t>
  </si>
  <si>
    <t>86.png</t>
  </si>
  <si>
    <t>VIA ARQUATA 16 SC. 33-34</t>
  </si>
  <si>
    <t>87.png</t>
  </si>
  <si>
    <t>VIA ARQUATA 16 SC. 35-36</t>
  </si>
  <si>
    <t>88.png</t>
  </si>
  <si>
    <t>VIA ARQUATA 22 SC. 49-50</t>
  </si>
  <si>
    <t>89.png</t>
  </si>
  <si>
    <t>VIA ARQUATA 22 SC. 51-52</t>
  </si>
  <si>
    <t>90.png</t>
  </si>
  <si>
    <t>VIA ARQUATA 22 SC. 53-54</t>
  </si>
  <si>
    <t>91.png</t>
  </si>
  <si>
    <t>VIA ARQUATA 22 SC. 55-56</t>
  </si>
  <si>
    <t>92.png</t>
  </si>
  <si>
    <t>VIA ARQUATA 22 SC. 57-58</t>
  </si>
  <si>
    <t>93.png</t>
  </si>
  <si>
    <t>VIA ARQUATA 22 SC. 59-60</t>
  </si>
  <si>
    <t>94.png</t>
  </si>
  <si>
    <t>VIA ARQUATA 22 SC. 61-62</t>
  </si>
  <si>
    <t>95.png</t>
  </si>
  <si>
    <t>VIA ARQUATA 23 SC. 63-64</t>
  </si>
  <si>
    <t>96.png</t>
  </si>
  <si>
    <t>VIA ARQUATA 23 SC. 65-66</t>
  </si>
  <si>
    <t>97.png</t>
  </si>
  <si>
    <t>VIA ARQUATA 23 SC. 69-70-71</t>
  </si>
  <si>
    <t>98.png</t>
  </si>
  <si>
    <t>VIA ARQUATA 23 SC. 72-73</t>
  </si>
  <si>
    <t>99.png</t>
  </si>
  <si>
    <t>VIA ARQUATA 23 SC. 74-75</t>
  </si>
  <si>
    <t>100.png</t>
  </si>
  <si>
    <t>VIA ARQUATA 23 SC. 76-77</t>
  </si>
  <si>
    <t>101.png</t>
  </si>
  <si>
    <t>VIA ARQUATA 23 SC. 78-79</t>
  </si>
  <si>
    <t>102.png</t>
  </si>
  <si>
    <t>CORSO CINCINNATO 203-205-207-209-211-213-215-217-219-221-223</t>
  </si>
  <si>
    <t>103.png</t>
  </si>
  <si>
    <t>CORSO CINCINNATO 227-229-231-235-237-239-241</t>
  </si>
  <si>
    <t>104.png</t>
  </si>
  <si>
    <t>CORSO GIULIO CESARE 83</t>
  </si>
  <si>
    <t>CALDAIE MURALI</t>
  </si>
  <si>
    <t>105.png</t>
  </si>
  <si>
    <t>CORSO GIULIO CESARE 267-269-271</t>
  </si>
  <si>
    <t>106.png</t>
  </si>
  <si>
    <t>CORSO GROSSETO 361 SC.5</t>
  </si>
  <si>
    <t>107.png</t>
  </si>
  <si>
    <t>CORSO LIONE 46-48-50-52-54</t>
  </si>
  <si>
    <t>TETTO PIANO</t>
  </si>
  <si>
    <t>108.png</t>
  </si>
  <si>
    <t>CORSO MORTARA 44 SC. AB 46 SC. AC</t>
  </si>
  <si>
    <t>109.png</t>
  </si>
  <si>
    <t>CORSO PESCHIERA 296</t>
  </si>
  <si>
    <t>110.png</t>
  </si>
  <si>
    <t>CORSO RACCONIGI 25 SC. 1-3-5</t>
  </si>
  <si>
    <t>111.png</t>
  </si>
  <si>
    <t>CORSO RACCONIGI 25 SC. 7-9-11</t>
  </si>
  <si>
    <t>112.png</t>
  </si>
  <si>
    <t>CORSO RACCONIGI 25 SC. 2-4-6-8-10-12</t>
  </si>
  <si>
    <t>113.png</t>
  </si>
  <si>
    <t>CORSO RACCONIGI 25 SC. 13-15-17</t>
  </si>
  <si>
    <t>114.png</t>
  </si>
  <si>
    <t>CORSO RACCONIGI 25 SC. 14-16-18-18B-20-22-24</t>
  </si>
  <si>
    <t>115.png</t>
  </si>
  <si>
    <t>CORSO RACCONIGI 25 SC. 19-21-23</t>
  </si>
  <si>
    <t>116.png</t>
  </si>
  <si>
    <t>CORSO RE UMBERTO 36</t>
  </si>
  <si>
    <t>117.png</t>
  </si>
  <si>
    <t>UNIVERSITA' DI TORINO</t>
  </si>
  <si>
    <t>CORSO REGINA MARGHERITA 115/B PZZ DELLA REPUBBLICA 8-10 SC. DE</t>
  </si>
  <si>
    <t>bugnato</t>
  </si>
  <si>
    <t>118.png</t>
  </si>
  <si>
    <t>CORSO REGINA MARGHERITA 158 SC. AB</t>
  </si>
  <si>
    <t>119.png</t>
  </si>
  <si>
    <t>LUNGO DORA VOGHERA 110 SC. A-B-C-D-E</t>
  </si>
  <si>
    <t>120.png</t>
  </si>
  <si>
    <t>LUNGO DORA VOGHERA 130-132-134</t>
  </si>
  <si>
    <t>121.png</t>
  </si>
  <si>
    <t>LUNGO DORA VOGHERA 142 SC. 3-4</t>
  </si>
  <si>
    <t>122.png</t>
  </si>
  <si>
    <t>PIAZZA ALBERA 11 PZZ DELLA REPUBBLICA 22 SC. C</t>
  </si>
  <si>
    <t>SI_PC</t>
  </si>
  <si>
    <t>123.png</t>
  </si>
  <si>
    <t>PIAZZA EMANUELE FILIBERTO 1</t>
  </si>
  <si>
    <t>124.png</t>
  </si>
  <si>
    <t>PIAZZA EMANUELE FILIBERTO 3</t>
  </si>
  <si>
    <t>125.png</t>
  </si>
  <si>
    <t>VIA SANT'AGOSTINO 25 SC.AB BONELLI 12 PZZ. E. FILIBERTO 11</t>
  </si>
  <si>
    <t>126.png</t>
  </si>
  <si>
    <t>STRADA DEL CASCINOTTO 37 SC. A-B-C</t>
  </si>
  <si>
    <t>127.png</t>
  </si>
  <si>
    <t>STRADA DEL CASCINOTTO 39 SC. A-B-C</t>
  </si>
  <si>
    <t>128.png</t>
  </si>
  <si>
    <t>STRADA DEL CASCINOTTO 41 SC. A-B-C</t>
  </si>
  <si>
    <t>129.png</t>
  </si>
  <si>
    <t>STRADA DEL CASCINOTTO 48-50-52-54</t>
  </si>
  <si>
    <t>130.png</t>
  </si>
  <si>
    <t xml:space="preserve">STRADA DEL CASCINOTTO 56 SC. A-B-C </t>
  </si>
  <si>
    <t>131.png</t>
  </si>
  <si>
    <t>STRADA DEL CASCINOTTO 58-60-62</t>
  </si>
  <si>
    <t>132.png</t>
  </si>
  <si>
    <t>STRADA DELLE CACCE 66</t>
  </si>
  <si>
    <t>piastrelle</t>
  </si>
  <si>
    <t>133.png</t>
  </si>
  <si>
    <t>STRADA DELLE CACCE 108-110</t>
  </si>
  <si>
    <t>134.png</t>
  </si>
  <si>
    <t>STRADA DELLE CACCE 122-124-126</t>
  </si>
  <si>
    <t>135.png</t>
  </si>
  <si>
    <t>STRADA DELLE CACCE 130-132</t>
  </si>
  <si>
    <t>136.png</t>
  </si>
  <si>
    <t>VIA ABETI 1-3</t>
  </si>
  <si>
    <t>BOX</t>
  </si>
  <si>
    <t>137.png</t>
  </si>
  <si>
    <t>VIA ABETI 29-31</t>
  </si>
  <si>
    <t>138.png</t>
  </si>
  <si>
    <t>VIA ANGLESIO 35 SC. ABC</t>
  </si>
  <si>
    <t>139.png</t>
  </si>
  <si>
    <t>VIA ANGLESIO 36 SC. ABC</t>
  </si>
  <si>
    <t>140.png</t>
  </si>
  <si>
    <t>VIA AVELLINO 3-5</t>
  </si>
  <si>
    <t>141,png</t>
  </si>
  <si>
    <t>VIA BELLEZIA 27</t>
  </si>
  <si>
    <t>142.png</t>
  </si>
  <si>
    <t>VIA BELLEZIA 29</t>
  </si>
  <si>
    <t>143.png</t>
  </si>
  <si>
    <t>VIA BELLEZIA 33</t>
  </si>
  <si>
    <t>144.png</t>
  </si>
  <si>
    <t>VIA BELLEZIA 35</t>
  </si>
  <si>
    <t>145.png</t>
  </si>
  <si>
    <t>VIA BIANCO CARLO 5-7</t>
  </si>
  <si>
    <t>146.png</t>
  </si>
  <si>
    <t>VIA BONELLI 1</t>
  </si>
  <si>
    <t>147.png</t>
  </si>
  <si>
    <t>VIA BONELLI 2</t>
  </si>
  <si>
    <t>148.png</t>
  </si>
  <si>
    <t>VIA BONELLI 4</t>
  </si>
  <si>
    <t>149.png</t>
  </si>
  <si>
    <t>VIA BONELLI 3 SANT'AGOSTINO 26-28 S. CHIARA 14</t>
  </si>
  <si>
    <t>150.png</t>
  </si>
  <si>
    <t>VIA CAREMA 2-4-6-8</t>
  </si>
  <si>
    <t>151.png</t>
  </si>
  <si>
    <t>VIA CARESANA 3-5-7-9-11</t>
  </si>
  <si>
    <t>152.png</t>
  </si>
  <si>
    <t>VIA CARMAGNOLA 16</t>
  </si>
  <si>
    <t>153.png</t>
  </si>
  <si>
    <t>VIA CASALEGGIO 6</t>
  </si>
  <si>
    <t>154.png</t>
  </si>
  <si>
    <t>VIA CASALEGGIO 7</t>
  </si>
  <si>
    <t>155.png</t>
  </si>
  <si>
    <t>VIA CECCHI 63 SC.1</t>
  </si>
  <si>
    <t>156.png</t>
  </si>
  <si>
    <t>PIAZZA CIMAROSA 30 SC. 1-3-5-7</t>
  </si>
  <si>
    <t>157.png</t>
  </si>
  <si>
    <t>PIAZZA CIMAROSA 30 SC. 2-4-6-8</t>
  </si>
  <si>
    <t>158.png</t>
  </si>
  <si>
    <t>PIAZZA CIMAROSA 30 SC. 10-12-14</t>
  </si>
  <si>
    <t>159.png</t>
  </si>
  <si>
    <t>VIA CORELLI 37-39-41</t>
  </si>
  <si>
    <t>160.png</t>
  </si>
  <si>
    <t>VIA COTTOLENGO 25 GERDIL 7</t>
  </si>
  <si>
    <t>161.png</t>
  </si>
  <si>
    <t>VIA CRAVERO 33 SC.23-24-25</t>
  </si>
  <si>
    <t>Matt-int</t>
  </si>
  <si>
    <t>162.png</t>
  </si>
  <si>
    <t xml:space="preserve">VIA CRAVERO 33 SC. 26-27-28 </t>
  </si>
  <si>
    <t>163.png</t>
  </si>
  <si>
    <t>VIA CRAVERO 33 SC. 29-30-31</t>
  </si>
  <si>
    <t>164.png</t>
  </si>
  <si>
    <t>VIA CRAVERO 37 SC. 20-21-22</t>
  </si>
  <si>
    <t>165.png</t>
  </si>
  <si>
    <t>VIA CRAVERO 41 SC. 11-12-13</t>
  </si>
  <si>
    <t>166.png</t>
  </si>
  <si>
    <t>VIA CRAVERO 41 SC. 14-15-16</t>
  </si>
  <si>
    <t>167.png</t>
  </si>
  <si>
    <t>VIA CRAVERO 45 SC. 5-6-7</t>
  </si>
  <si>
    <t>168.png</t>
  </si>
  <si>
    <t>VIA CRAVERO 45 SC. 8-9-10</t>
  </si>
  <si>
    <t>169.png</t>
  </si>
  <si>
    <t>VIA CUNEO 30 SC. 7-8-9-10-11-12-13 DAMIANO 15 SC. 1-2-3-4-14-15-16-17</t>
  </si>
  <si>
    <t>170.png</t>
  </si>
  <si>
    <t>VIA DEL PRETE 45 SC. 3-4</t>
  </si>
  <si>
    <t>171.png</t>
  </si>
  <si>
    <t>VIA DINA 32 SC. 5-6-7</t>
  </si>
  <si>
    <t>172.png</t>
  </si>
  <si>
    <t>VIA DINA 32 SC. 28</t>
  </si>
  <si>
    <t>173.png</t>
  </si>
  <si>
    <t>VIA DINA 38 SC. 30-31-32</t>
  </si>
  <si>
    <t>174.png</t>
  </si>
  <si>
    <t>VIA DINA 52 SC. 6-7-8-9-10</t>
  </si>
  <si>
    <t>175.png</t>
  </si>
  <si>
    <t>VIA DINA 52 SC. 11-12-13-14-15-16-17-18-19-20-21</t>
  </si>
  <si>
    <t>176.png</t>
  </si>
  <si>
    <t>VIA DINA 56 SC. 35-36-37</t>
  </si>
  <si>
    <t>177.png</t>
  </si>
  <si>
    <t>VIA DINA 61 SC. 1-2-3</t>
  </si>
  <si>
    <t>178.png</t>
  </si>
  <si>
    <t>VIA DINA 64 SC. 27-28-29</t>
  </si>
  <si>
    <t>179.png</t>
  </si>
  <si>
    <t>VIA DINA 65 SC. 4-5-6</t>
  </si>
  <si>
    <t>180.png</t>
  </si>
  <si>
    <t>VIA DINA 69 SC. 7-8-9</t>
  </si>
  <si>
    <t>181.png</t>
  </si>
  <si>
    <t>VIA FIESOLE 18</t>
  </si>
  <si>
    <t>182.png</t>
  </si>
  <si>
    <t>VIA FORONI 6</t>
  </si>
  <si>
    <t>183.png</t>
  </si>
  <si>
    <t>VIA FRATTINI 12 SC. 10-11-12</t>
  </si>
  <si>
    <t>184.png</t>
  </si>
  <si>
    <t>VIA FRATTINI 12 SC. 16-17-18</t>
  </si>
  <si>
    <t>185.png</t>
  </si>
  <si>
    <t>VIA GOTTARDO 275 SC. 2-4</t>
  </si>
  <si>
    <t>186.png</t>
  </si>
  <si>
    <t>VIA GOTTARDO 275 SC. 9</t>
  </si>
  <si>
    <t>187.png</t>
  </si>
  <si>
    <t>VIA GOTTARDO 275 SC. 19</t>
  </si>
  <si>
    <t>188.png</t>
  </si>
  <si>
    <t>VIA GOTTARDO 275 SC. 20</t>
  </si>
  <si>
    <t>189.png</t>
  </si>
  <si>
    <t>VIA GOTTARDO 275 SC. 21</t>
  </si>
  <si>
    <t>190.png</t>
  </si>
  <si>
    <t>VIA GOTTARDO 275 SC. 24</t>
  </si>
  <si>
    <t>191.png</t>
  </si>
  <si>
    <t>VIA IVREA 15-17-19-21-25-27</t>
  </si>
  <si>
    <t>192.png</t>
  </si>
  <si>
    <t>VIA LABRIOLA 7-9</t>
  </si>
  <si>
    <t>193.png</t>
  </si>
  <si>
    <t>VIA LANCIA 102 SC. 1-2-3-4-5-6-7-8 92 SC. 9-10-11-12-13-14-15</t>
  </si>
  <si>
    <t>194.png</t>
  </si>
  <si>
    <t>VIA LAURO ROSSI 43 SC. 7-8</t>
  </si>
  <si>
    <t>195.png</t>
  </si>
  <si>
    <t>VIA MAZZINI 44 SC. A-B-C-D-E</t>
  </si>
  <si>
    <t>196.png</t>
  </si>
  <si>
    <t>VIA MITTONE 6-8</t>
  </si>
  <si>
    <t>197.png</t>
  </si>
  <si>
    <t>VIA MONCRIVELLO 1 SC. 16-18-20-22</t>
  </si>
  <si>
    <t>198.png</t>
  </si>
  <si>
    <t>VIA MONCRIVELLO 1 SC. 24-26-28-30</t>
  </si>
  <si>
    <t>199.png</t>
  </si>
  <si>
    <t>VIA MONCRIVELLO 1 SC. 25-27-29-31</t>
  </si>
  <si>
    <t>200.png</t>
  </si>
  <si>
    <t>VIA MONTEVIDEO 21 SC. 1-2-3-4-5-6-7-8</t>
  </si>
  <si>
    <t>201.png</t>
  </si>
  <si>
    <t>VIA MONTEVIDEO 33 SC. 25-26-27-28-29-30-31-32</t>
  </si>
  <si>
    <t>202.png</t>
  </si>
  <si>
    <t>VIA NIZZA 15-17</t>
  </si>
  <si>
    <t>PORT</t>
  </si>
  <si>
    <t>203.png</t>
  </si>
  <si>
    <t>VIA PASSONI 2</t>
  </si>
  <si>
    <t>204.png</t>
  </si>
  <si>
    <t>VIA PERGOLESI 91 SC. ABCD</t>
  </si>
  <si>
    <t>205.png</t>
  </si>
  <si>
    <t>VIA PERVINCHE 25</t>
  </si>
  <si>
    <t>206.png</t>
  </si>
  <si>
    <t>VIA PERVINCHE 51 SC. AB</t>
  </si>
  <si>
    <t>207.png</t>
  </si>
  <si>
    <t>VIA PERVINCHE 53 SC. D</t>
  </si>
  <si>
    <t>208.png</t>
  </si>
  <si>
    <t>VIA PETRELLA 75 PIETRACQUA 19</t>
  </si>
  <si>
    <t>209.png</t>
  </si>
  <si>
    <t>VIA PIETRACQUA 21-23-25-27-29-31</t>
  </si>
  <si>
    <t>210.png</t>
  </si>
  <si>
    <t>VIA PIETRACQUA 35 CRUTO 24</t>
  </si>
  <si>
    <t>211.png</t>
  </si>
  <si>
    <t>VIA PIANFEI 6-8 AQUILA 28-30 CEVA 33-35</t>
  </si>
  <si>
    <t>212.png</t>
  </si>
  <si>
    <t>VIA PORTA PALATINA 4</t>
  </si>
  <si>
    <t>213.png</t>
  </si>
  <si>
    <t>VIA PORTA PALATINA 6</t>
  </si>
  <si>
    <t>214.png</t>
  </si>
  <si>
    <t>VIA PORTA PALATINA 13</t>
  </si>
  <si>
    <t>MONUMENTALE</t>
  </si>
  <si>
    <t>215.png</t>
  </si>
  <si>
    <t>VIA POSTUMIA 25</t>
  </si>
  <si>
    <t>216.png</t>
  </si>
  <si>
    <t>VIA PRIMULE 4</t>
  </si>
  <si>
    <t>217.png</t>
  </si>
  <si>
    <t>VIA PRIMULE 8</t>
  </si>
  <si>
    <t>218.png</t>
  </si>
  <si>
    <t>VIA PRIMULE 18 SC. BCDEFG</t>
  </si>
  <si>
    <t>219.png</t>
  </si>
  <si>
    <t>VIA PRIMULE 18 SC. HIL</t>
  </si>
  <si>
    <t>220.png</t>
  </si>
  <si>
    <t>VIA PRIMULE 18 SC. OP</t>
  </si>
  <si>
    <t>221.png</t>
  </si>
  <si>
    <t>VIA QUERCE 29-31-33</t>
  </si>
  <si>
    <t>222.png</t>
  </si>
  <si>
    <t>VIA QUERCE 75-77-79</t>
  </si>
  <si>
    <t>223.png</t>
  </si>
  <si>
    <t>VIA QUERCE 81-83</t>
  </si>
  <si>
    <t>224.png</t>
  </si>
  <si>
    <t>VIA SANTA CHIARA 10</t>
  </si>
  <si>
    <t>225.png</t>
  </si>
  <si>
    <t>VIA ROVEDA 17</t>
  </si>
  <si>
    <t>COMMERCIALE</t>
  </si>
  <si>
    <t>226.png</t>
  </si>
  <si>
    <t>VIA ROVEDA 18</t>
  </si>
  <si>
    <t>227.png</t>
  </si>
  <si>
    <t>VIA DEI PLATANI 11</t>
  </si>
  <si>
    <t>CIRCOLO</t>
  </si>
  <si>
    <t>228.png</t>
  </si>
  <si>
    <t>VIA SCIALOJA 10-12-14-16-18</t>
  </si>
  <si>
    <t>229.png</t>
  </si>
  <si>
    <t>VIA SCIALOJA 28-30-32-34</t>
  </si>
  <si>
    <t>230.png</t>
  </si>
  <si>
    <t>VIA SERVAIS 159</t>
  </si>
  <si>
    <t>231.png</t>
  </si>
  <si>
    <t>VIA SERVAIS 173</t>
  </si>
  <si>
    <t>232.png</t>
  </si>
  <si>
    <t>VIA SERVAIS 177</t>
  </si>
  <si>
    <t>233.png</t>
  </si>
  <si>
    <t>VIA SERVAIS 181</t>
  </si>
  <si>
    <t>234.png</t>
  </si>
  <si>
    <t>VIA SERVAIS 197</t>
  </si>
  <si>
    <t>235.png</t>
  </si>
  <si>
    <t>VIA SINIGAGLIA 1-3</t>
  </si>
  <si>
    <t>236.png</t>
  </si>
  <si>
    <t>VIA SINIGAGLIA 5-7</t>
  </si>
  <si>
    <t>237.png</t>
  </si>
  <si>
    <t>VIA TAGGIA 20 SC. 17-18-19-20-21-22-23-24</t>
  </si>
  <si>
    <t>238.png</t>
  </si>
  <si>
    <t>VIA TRIPOLI 71 SC. 1-8 SEBASTOPOLI 161 TRIPOLI 69</t>
  </si>
  <si>
    <t>239.png</t>
  </si>
  <si>
    <t>VIA TRIPOLI 75</t>
  </si>
  <si>
    <t>240.png</t>
  </si>
  <si>
    <t>VIA TUNISI 105 SC. 9-10-11-12-13-14-15-16</t>
  </si>
  <si>
    <t>241.png</t>
  </si>
  <si>
    <t>VIA ULIVI 60-62-64</t>
  </si>
  <si>
    <t>242.png</t>
  </si>
  <si>
    <t>VIA ULIVI 66-68</t>
  </si>
  <si>
    <t>243.png</t>
  </si>
  <si>
    <t>VIA ULIVI 76-78</t>
  </si>
  <si>
    <t>244.png</t>
  </si>
  <si>
    <t>VIA ULIVI 92-94-96</t>
  </si>
  <si>
    <t>245.png</t>
  </si>
  <si>
    <t>VIA VERGA 10-12-14</t>
  </si>
  <si>
    <t>246.png</t>
  </si>
  <si>
    <t>VIA VITTIME DI BOLOGNA 5-7</t>
  </si>
  <si>
    <t>247.png</t>
  </si>
  <si>
    <t>VIA VITTIME DI BOLOGNA 13-15</t>
  </si>
  <si>
    <t>248.png</t>
  </si>
  <si>
    <t>VIALE MUGHETTI 9</t>
  </si>
  <si>
    <t>249.png</t>
  </si>
  <si>
    <t xml:space="preserve">VIALE MUGHETTI 17 </t>
  </si>
  <si>
    <t>250.png</t>
  </si>
  <si>
    <t>VIALE MUGHETTI 23 SC. ABC</t>
  </si>
  <si>
    <t>251.png</t>
  </si>
  <si>
    <t>VIA DAMIANO 15 SC. 5-6</t>
  </si>
  <si>
    <t>252.png</t>
  </si>
  <si>
    <t>ID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</si>
  <si>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</si>
  <si>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</si>
  <si>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</si>
  <si>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</si>
  <si>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</si>
  <si>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</si>
  <si>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</si>
  <si>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</si>
  <si>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</si>
  <si>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</si>
  <si>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</si>
  <si>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</si>
  <si>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</si>
  <si>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</si>
  <si>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</si>
  <si>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</si>
  <si>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</si>
  <si>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</si>
  <si>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</si>
  <si>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</si>
  <si>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</si>
  <si>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</si>
  <si>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</si>
  <si>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</si>
  <si>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</si>
  <si>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</si>
  <si>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</si>
  <si>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</si>
  <si>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</si>
  <si>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</si>
  <si>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</si>
  <si>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</si>
  <si>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</si>
  <si>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</si>
  <si>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</si>
  <si>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</si>
  <si>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</si>
  <si>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</si>
  <si>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</si>
  <si>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</si>
  <si>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</si>
  <si>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</si>
  <si>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</si>
  <si>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</si>
  <si>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</si>
  <si>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</si>
  <si>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</si>
  <si>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</si>
  <si>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</si>
  <si>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</si>
  <si>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</si>
  <si>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</si>
  <si>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</si>
  <si>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</si>
  <si>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</si>
  <si>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</si>
  <si>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</si>
  <si>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</si>
  <si>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</si>
  <si>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</si>
  <si>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</si>
  <si>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</si>
  <si>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</si>
  <si>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</si>
  <si>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</si>
  <si>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</si>
  <si>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</si>
  <si>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</si>
  <si>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</si>
  <si>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</si>
  <si>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</si>
  <si>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</si>
  <si>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</si>
  <si>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</si>
  <si>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</si>
  <si>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</si>
  <si>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</si>
  <si>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</si>
  <si>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</si>
  <si>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</si>
  <si>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</si>
  <si>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</si>
  <si>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</si>
  <si>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</si>
  <si>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</si>
  <si>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</si>
  <si>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</si>
  <si>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</si>
  <si>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</si>
  <si>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</si>
  <si>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</si>
  <si>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</si>
  <si>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</si>
  <si>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</si>
  <si>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</si>
  <si>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</si>
  <si>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</si>
  <si>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</si>
  <si>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</si>
  <si>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</si>
  <si>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</si>
  <si>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</si>
  <si>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</si>
  <si>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</si>
  <si>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</si>
  <si>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</si>
  <si>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</si>
  <si>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</si>
  <si>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</si>
  <si>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</si>
  <si>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</si>
  <si>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</si>
  <si>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</si>
  <si>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</si>
  <si>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</si>
  <si>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</si>
  <si>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</si>
  <si>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</si>
  <si>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</si>
  <si>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</si>
  <si>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</si>
  <si>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</si>
  <si>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</si>
  <si>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</si>
  <si>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</si>
  <si>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</si>
  <si>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circoscriz</t>
  </si>
  <si>
    <t>EDIFICI ATC</t>
  </si>
  <si>
    <t>Edifici ATC</t>
  </si>
  <si>
    <t xml:space="preserve">Caldaie </t>
  </si>
  <si>
    <t>Caldaie Murali</t>
  </si>
  <si>
    <t>Centraliz</t>
  </si>
  <si>
    <t>Teleriscaldamento</t>
  </si>
  <si>
    <t>Vincolati</t>
  </si>
  <si>
    <t>non vincolati</t>
  </si>
  <si>
    <t>immagini</t>
  </si>
  <si>
    <t>1.png</t>
  </si>
  <si>
    <t>2.png</t>
  </si>
  <si>
    <t>3.png</t>
  </si>
  <si>
    <t>4.png</t>
  </si>
  <si>
    <t>5.png</t>
  </si>
  <si>
    <t>6.png</t>
  </si>
  <si>
    <t>7.png</t>
  </si>
  <si>
    <t>8.png</t>
  </si>
  <si>
    <t>totali</t>
  </si>
  <si>
    <t>Centralizzato</t>
  </si>
  <si>
    <t>Circ.1</t>
  </si>
  <si>
    <t>Circ.2</t>
  </si>
  <si>
    <t>Circ.3</t>
  </si>
  <si>
    <t>Circ.4</t>
  </si>
  <si>
    <t>Circ.5</t>
  </si>
  <si>
    <t>Circ.6</t>
  </si>
  <si>
    <t>Circ.7</t>
  </si>
  <si>
    <t>Circ.8</t>
  </si>
  <si>
    <t>PERIM_DB</t>
  </si>
  <si>
    <t>S_F_DB</t>
  </si>
  <si>
    <t>S_C_DB</t>
  </si>
  <si>
    <t>U</t>
  </si>
  <si>
    <t xml:space="preserve">A1 </t>
  </si>
  <si>
    <t>Circoscrizione 2</t>
  </si>
  <si>
    <t>Circoscrizione 1</t>
  </si>
  <si>
    <t>Circoscrizione 3</t>
  </si>
  <si>
    <t>Circoscrizione 4</t>
  </si>
  <si>
    <t>Circoscrizione 5</t>
  </si>
  <si>
    <t>Circoscrizione 6</t>
  </si>
  <si>
    <t>Circoscrizione 7</t>
  </si>
  <si>
    <t>Circoscrizione 8</t>
  </si>
  <si>
    <t>ACS</t>
  </si>
  <si>
    <t>e p,w</t>
  </si>
  <si>
    <t>riscaldamento</t>
  </si>
  <si>
    <t>eph</t>
  </si>
  <si>
    <t>passo carraio</t>
  </si>
  <si>
    <t>PC</t>
  </si>
  <si>
    <t>superficie coperta dal database</t>
  </si>
  <si>
    <t>superficie facciata dal database</t>
  </si>
  <si>
    <t>perimetro dal database</t>
  </si>
  <si>
    <t>paesaggistico ambientale</t>
  </si>
  <si>
    <t>LONG, LAT</t>
  </si>
  <si>
    <t>X,Y</t>
  </si>
  <si>
    <t>muratura o c.a. più cappotto</t>
  </si>
  <si>
    <t>F</t>
  </si>
  <si>
    <t>tunnel, table e banches o altro</t>
  </si>
  <si>
    <t>D1</t>
  </si>
  <si>
    <t>pannelli klinker</t>
  </si>
  <si>
    <t>C3</t>
  </si>
  <si>
    <t>pannelli cappotto</t>
  </si>
  <si>
    <t>C2</t>
  </si>
  <si>
    <t>pannelli cls</t>
  </si>
  <si>
    <t>ossatura in c.a. facciata ventilata</t>
  </si>
  <si>
    <t>B5</t>
  </si>
  <si>
    <t>ossatura in c.a. con rivestimento</t>
  </si>
  <si>
    <t>ossatura in c.a. faccia a vista</t>
  </si>
  <si>
    <t>ossatura in c.a. intonaco</t>
  </si>
  <si>
    <t>muro portante faccia a vista</t>
  </si>
  <si>
    <t>muro portante intonacato</t>
  </si>
  <si>
    <t>descrizione</t>
  </si>
  <si>
    <t>codice</t>
  </si>
  <si>
    <t>Tipologia involucro opaco (fonte TABULA)</t>
  </si>
  <si>
    <t>climatizzazione</t>
  </si>
  <si>
    <t>fotovoltaico</t>
  </si>
  <si>
    <t>collettori</t>
  </si>
  <si>
    <t>barriere</t>
  </si>
  <si>
    <t>TOTALI</t>
  </si>
  <si>
    <t>CUMULATIVO</t>
  </si>
  <si>
    <t>PERCENT</t>
  </si>
  <si>
    <t>percentuali</t>
  </si>
  <si>
    <t>CIRC</t>
  </si>
  <si>
    <t>CIRC 1</t>
  </si>
  <si>
    <t>CIRC 2</t>
  </si>
  <si>
    <t>CIRC 3</t>
  </si>
  <si>
    <t>CIRC 4</t>
  </si>
  <si>
    <t>CIRC 5</t>
  </si>
  <si>
    <t>CIRC 6</t>
  </si>
  <si>
    <t>CIRC 7</t>
  </si>
  <si>
    <t>CIRC 8</t>
  </si>
  <si>
    <t>sarebbe 0 non 10</t>
  </si>
  <si>
    <t>156</t>
  </si>
  <si>
    <r>
      <t>U [W/m</t>
    </r>
    <r>
      <rPr>
        <b/>
        <vertAlign val="superscript"/>
        <sz val="10"/>
        <color rgb="FF000000"/>
        <rFont val="Futura Bk BT"/>
        <family val="2"/>
      </rPr>
      <t>2</t>
    </r>
    <r>
      <rPr>
        <b/>
        <sz val="10"/>
        <color rgb="FF000000"/>
        <rFont val="Futura Bk BT"/>
        <family val="2"/>
      </rPr>
      <t>K]</t>
    </r>
  </si>
  <si>
    <t>H</t>
  </si>
  <si>
    <t>VIALE DEI MUGHETTI 23 SC. ABC</t>
  </si>
  <si>
    <t xml:space="preserve">VIALE DEI MUGHETTI 17 </t>
  </si>
  <si>
    <t>VIALE DEI MUGHETTI 9</t>
  </si>
  <si>
    <t>scon.</t>
  </si>
  <si>
    <t>VIA LUIGI DAMIANO 15 SC. 5-6</t>
  </si>
  <si>
    <t>SUPERFICIE</t>
  </si>
  <si>
    <t>H ctr</t>
  </si>
  <si>
    <t>SUP. FAC. Netta</t>
  </si>
  <si>
    <t>N.SCALE</t>
  </si>
  <si>
    <t>A</t>
  </si>
  <si>
    <t>Muratura con lastre di pietra listata e mattoni sp. 60 cm</t>
  </si>
  <si>
    <t>Muratura in mattoni pieni sp. 50 cm</t>
  </si>
  <si>
    <t>Muratura in mattoni pieni sp. 38 cm</t>
  </si>
  <si>
    <t xml:space="preserve">Muratura cassa vuota con mattoni forati 40 cm </t>
  </si>
  <si>
    <t xml:space="preserve">Muratura cassa vuota con mattoni forati 30 cm </t>
  </si>
  <si>
    <t>Muratura cassa vuota con mattoni forati, basso livello di isolamento 40 cm</t>
  </si>
  <si>
    <t>Muratura in calcestruzzo , medio livello di isolamento 30 cm</t>
  </si>
  <si>
    <t xml:space="preserve">Muratura in mattoni alveolari ad alta resistenza termica, alto livello di isolamento </t>
  </si>
  <si>
    <t>Muratura cassa vuota con mattoni forati, basso livello di isolamento (sp.25 cm)</t>
  </si>
  <si>
    <t>Muratura cassa vuota con mattoni forati, medio isolamento</t>
  </si>
  <si>
    <t>C4</t>
  </si>
  <si>
    <t>C5</t>
  </si>
  <si>
    <t>D</t>
  </si>
  <si>
    <t>E</t>
  </si>
  <si>
    <t xml:space="preserve">Muratura in mattoni forati, medio livello di isolamento 30 cm </t>
  </si>
  <si>
    <t>ANR</t>
  </si>
  <si>
    <t>tetto a falda</t>
  </si>
  <si>
    <t>Edifici multifamiliari</t>
  </si>
  <si>
    <t>Bocciofila, quindi non considerata</t>
  </si>
  <si>
    <t>finestra media</t>
  </si>
  <si>
    <t>Tetto piano</t>
  </si>
  <si>
    <t>esterno</t>
  </si>
  <si>
    <t>cantina</t>
  </si>
  <si>
    <t>N. FIN.</t>
  </si>
  <si>
    <t>N.
PIANI</t>
  </si>
  <si>
    <t>TIPO
RISCALDAMENTO</t>
  </si>
  <si>
    <t>UNITA'
IMM.</t>
  </si>
  <si>
    <t>SUP.
FACCIATA</t>
  </si>
  <si>
    <t>N.FIN.
CALC</t>
  </si>
  <si>
    <t>SUP.
TRASP.</t>
  </si>
  <si>
    <t>SUP.
SCALE</t>
  </si>
  <si>
    <t>Sup.
ANDRONE</t>
  </si>
  <si>
    <t>UNITA'
ENTE</t>
  </si>
  <si>
    <t>VERIFICA
H't</t>
  </si>
  <si>
    <t>U
PAR</t>
  </si>
  <si>
    <t>U
FIN</t>
  </si>
  <si>
    <t>SUP. FAC.
NETTA</t>
  </si>
  <si>
    <t>H't
[w/mqK]</t>
  </si>
  <si>
    <t>N.
FIN.</t>
  </si>
  <si>
    <t>SUP.
ANDRONE</t>
  </si>
  <si>
    <t>U SOL.
INF</t>
  </si>
  <si>
    <t>AMB.
INF.</t>
  </si>
  <si>
    <t>U SOL.
SUP.</t>
  </si>
  <si>
    <t>AMB.
SUP.</t>
  </si>
  <si>
    <t>Isoliamo anche il solaio inferiore per rientrare nell' H'T</t>
  </si>
  <si>
    <t>Per il calcolo della finestra è stata considerato un tipo di dimensioni 1,20*1,50</t>
  </si>
  <si>
    <r>
      <t>U [W/m</t>
    </r>
    <r>
      <rPr>
        <b/>
        <vertAlign val="superscript"/>
        <sz val="9"/>
        <color rgb="FF000000"/>
        <rFont val="Open Sans"/>
        <family val="2"/>
      </rPr>
      <t>2</t>
    </r>
    <r>
      <rPr>
        <b/>
        <sz val="9"/>
        <color rgb="FF000000"/>
        <rFont val="Open Sans"/>
        <family val="2"/>
      </rPr>
      <t>K]</t>
    </r>
  </si>
  <si>
    <t>DESCRIZIONE</t>
  </si>
  <si>
    <t>CODICE</t>
  </si>
  <si>
    <t>CIRCOSCRIZIONI</t>
  </si>
  <si>
    <t>Isol. Sol.
Sup.
€/mq</t>
  </si>
  <si>
    <t>Riq. Energ.
€/mq</t>
  </si>
  <si>
    <t>SUPERFICIE
INF/SUP</t>
  </si>
  <si>
    <t>TRASP.
mq</t>
  </si>
  <si>
    <t>Opaco vert. INT.
€/mq</t>
  </si>
  <si>
    <t>Opaco vert. EXT.
€/mq</t>
  </si>
  <si>
    <t>INFISSI
€/mq</t>
  </si>
  <si>
    <t>Isol. Sol.
Sup.
€</t>
  </si>
  <si>
    <t>Riq. Energ.
€</t>
  </si>
  <si>
    <t>Opaco vert. INT.
€</t>
  </si>
  <si>
    <t>Opaco vert. EXT.
€</t>
  </si>
  <si>
    <t>INFISSI
€</t>
  </si>
  <si>
    <t>Isol. Sol.
Inf. ANR
€/mq</t>
  </si>
  <si>
    <t>Isol. Sol.
Inf. EXT.
€/mq</t>
  </si>
  <si>
    <t>Isol. Sol.
Inf. ANR
€</t>
  </si>
  <si>
    <t>Isol. Sol.
Inf. EXT.
€</t>
  </si>
  <si>
    <t>COSTO MAX
Opaco*</t>
  </si>
  <si>
    <t>COSTO MAX
Infissi*</t>
  </si>
  <si>
    <t>LEGGI</t>
  </si>
  <si>
    <t>Isol.
tetto
€/mq</t>
  </si>
  <si>
    <t>Isol.
tetto
€</t>
  </si>
  <si>
    <t>Isol.
Tetto
€/mq</t>
  </si>
  <si>
    <t>Isol. Sol.
SUP.
€</t>
  </si>
  <si>
    <t>Isol. Sol.
SUP.
€/mq</t>
  </si>
  <si>
    <t>INTERVENTI</t>
  </si>
  <si>
    <t>INTERVENTI E MANODOPERA</t>
  </si>
  <si>
    <t>VINC.
PAES.</t>
  </si>
  <si>
    <t>RISCALD.
[mc]</t>
  </si>
  <si>
    <t>U.I.</t>
  </si>
  <si>
    <t>SUP. LORDA
FACCIATA</t>
  </si>
  <si>
    <t>S. NETTA
FACCIATA</t>
  </si>
  <si>
    <t>SOTTOT.
ABITAB.</t>
  </si>
  <si>
    <t>OPACO
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</si>
</sst>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%"/>
    <numFmt numFmtId="165" formatCode="&quot;€&quot;\ #,##0.00"/>
    <numFmt numFmtId="166" formatCode="_-* #,##0.00\ [$€-410]_-;\-* #,##0.00\ [$€-410]_-;_-* &quot;-&quot;??\ [$€-410]_-;_-@_-"/>
    <numFmt numFmtId="167" formatCode="&quot;€&quot;\ #,##0"/>
  </numFmts>
  <fonts count="40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 tint="-4.9989318521683403E-2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Futura Bk BT"/>
      <family val="2"/>
    </font>
    <font>
      <sz val="10"/>
      <color theme="0"/>
      <name val="Futura Bk BT"/>
      <family val="2"/>
    </font>
    <font>
      <sz val="10"/>
      <color indexed="8"/>
      <name val="Futura Bk BT"/>
      <family val="2"/>
    </font>
    <font>
      <sz val="10"/>
      <color theme="1"/>
      <name val="Futura Bk BT"/>
      <family val="2"/>
    </font>
    <font>
      <sz val="10"/>
      <name val="Futura Bk BT"/>
      <family val="2"/>
    </font>
    <font>
      <sz val="10"/>
      <color rgb="FF000000"/>
      <name val="Futura Bk BT"/>
      <family val="2"/>
    </font>
    <font>
      <b/>
      <sz val="10"/>
      <color rgb="FF000000"/>
      <name val="Futura Bk BT"/>
      <family val="2"/>
    </font>
    <font>
      <b/>
      <vertAlign val="superscript"/>
      <sz val="10"/>
      <color rgb="FF000000"/>
      <name val="Futura Bk BT"/>
      <family val="2"/>
    </font>
    <font>
      <sz val="9"/>
      <color theme="1"/>
      <name val="Futura Bk BT"/>
      <family val="2"/>
    </font>
    <font>
      <sz val="9"/>
      <name val="Futura Bk BT"/>
      <family val="2"/>
    </font>
    <font>
      <sz val="9"/>
      <color indexed="8"/>
      <name val="Futura Bk BT"/>
      <family val="2"/>
    </font>
    <font>
      <sz val="9"/>
      <color rgb="FF9C0006"/>
      <name val="Calibri"/>
      <family val="2"/>
      <scheme val="minor"/>
    </font>
    <font>
      <sz val="9"/>
      <color theme="1"/>
      <name val="Open Sans"/>
      <family val="2"/>
    </font>
    <font>
      <sz val="9"/>
      <name val="Open Sans"/>
      <family val="2"/>
    </font>
    <font>
      <sz val="9"/>
      <color indexed="8"/>
      <name val="Open Sans"/>
      <family val="2"/>
    </font>
    <font>
      <b/>
      <sz val="9"/>
      <name val="Open Sans Condensed"/>
      <family val="2"/>
    </font>
    <font>
      <sz val="9"/>
      <name val="Open Sans Condensed"/>
      <family val="2"/>
    </font>
    <font>
      <sz val="9"/>
      <color theme="0"/>
      <name val="Open Sans Condensed"/>
      <family val="2"/>
    </font>
    <font>
      <sz val="9"/>
      <color theme="1"/>
      <name val="Open Sans Condensed"/>
      <family val="2"/>
    </font>
    <font>
      <sz val="9"/>
      <color rgb="FF000000"/>
      <name val="Open Sans"/>
      <family val="2"/>
    </font>
    <font>
      <sz val="9"/>
      <color theme="1"/>
      <name val="Open Sans Light"/>
      <family val="2"/>
    </font>
    <font>
      <sz val="9"/>
      <color indexed="8"/>
      <name val="Open Sans Light"/>
      <family val="2"/>
    </font>
    <font>
      <b/>
      <sz val="9"/>
      <color rgb="FF000000"/>
      <name val="Open Sans"/>
      <family val="2"/>
    </font>
    <font>
      <b/>
      <vertAlign val="superscript"/>
      <sz val="9"/>
      <color rgb="FF000000"/>
      <name val="Open Sans"/>
      <family val="2"/>
    </font>
    <font>
      <b/>
      <sz val="9"/>
      <name val="Open Sans"/>
      <family val="2"/>
    </font>
    <font>
      <b/>
      <sz val="9"/>
      <color theme="0" tint="-4.9989318521683403E-2"/>
      <name val="Open Sans"/>
      <family val="2"/>
    </font>
    <font>
      <b/>
      <sz val="10"/>
      <name val="Open Sans"/>
      <family val="2"/>
    </font>
    <font>
      <b/>
      <sz val="11"/>
      <color theme="0"/>
      <name val="Calibri"/>
      <family val="2"/>
      <scheme val="minor"/>
    </font>
    <font>
      <b/>
      <sz val="9"/>
      <color theme="0"/>
      <name val="Open Sans"/>
      <family val="2"/>
    </font>
  </fonts>
  <fills count="4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6900B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FFC9C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8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7CE"/>
      </patternFill>
    </fill>
    <fill>
      <patternFill patternType="solid">
        <fgColor rgb="FFC198E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C5B9"/>
        <bgColor indexed="64"/>
      </patternFill>
    </fill>
    <fill>
      <patternFill patternType="solid">
        <fgColor rgb="FF177E89"/>
        <bgColor indexed="64"/>
      </patternFill>
    </fill>
    <fill>
      <patternFill patternType="solid">
        <fgColor rgb="FFEDAE49"/>
        <bgColor indexed="64"/>
      </patternFill>
    </fill>
    <fill>
      <patternFill patternType="solid">
        <fgColor rgb="FFB0A990"/>
        <bgColor indexed="64"/>
      </patternFill>
    </fill>
    <fill>
      <patternFill patternType="solid">
        <fgColor rgb="FF987284"/>
        <bgColor indexed="64"/>
      </patternFill>
    </fill>
    <fill>
      <patternFill patternType="solid">
        <fgColor rgb="FFA54657"/>
        <bgColor indexed="64"/>
      </patternFill>
    </fill>
    <fill>
      <patternFill patternType="solid">
        <fgColor rgb="FF517664"/>
        <bgColor indexed="64"/>
      </patternFill>
    </fill>
    <fill>
      <patternFill patternType="solid">
        <fgColor theme="2" tint="-0.49998474074526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4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2" fillId="30" borderId="0" applyNumberFormat="0" applyBorder="0" applyAlignment="0" applyProtection="0"/>
  </cellStyleXfs>
  <cellXfs count="237">
    <xf numFmtId="0" fontId="0" fillId="0" borderId="0" xfId="0"/>
    <xf numFmtId="0" fontId="5" fillId="0" borderId="0" xfId="0" applyFont="1"/>
    <xf numFmtId="0" fontId="6" fillId="10" borderId="1" xfId="0" applyFont="1" applyFill="1" applyBorder="1"/>
    <xf numFmtId="0" fontId="6" fillId="10" borderId="1" xfId="0" applyFont="1" applyFill="1" applyBorder="1" applyAlignment="1">
      <alignment horizontal="center"/>
    </xf>
    <xf numFmtId="0" fontId="7" fillId="11" borderId="1" xfId="0" applyFont="1" applyFill="1" applyBorder="1" applyAlignment="1">
      <alignment horizontal="center"/>
    </xf>
    <xf numFmtId="0" fontId="7" fillId="12" borderId="1" xfId="0" applyFont="1" applyFill="1" applyBorder="1" applyAlignment="1">
      <alignment horizontal="center"/>
    </xf>
    <xf numFmtId="0" fontId="6" fillId="10" borderId="4" xfId="0" applyFont="1" applyFill="1" applyBorder="1" applyAlignment="1">
      <alignment horizontal="center"/>
    </xf>
    <xf numFmtId="0" fontId="8" fillId="13" borderId="1" xfId="0" applyFont="1" applyFill="1" applyBorder="1"/>
    <xf numFmtId="0" fontId="0" fillId="0" borderId="1" xfId="0" applyBorder="1"/>
    <xf numFmtId="9" fontId="0" fillId="0" borderId="1" xfId="4" applyFont="1" applyBorder="1"/>
    <xf numFmtId="1" fontId="0" fillId="0" borderId="1" xfId="3" applyNumberFormat="1" applyFont="1" applyFill="1" applyBorder="1"/>
    <xf numFmtId="0" fontId="8" fillId="2" borderId="1" xfId="0" applyFont="1" applyFill="1" applyBorder="1"/>
    <xf numFmtId="0" fontId="8" fillId="7" borderId="1" xfId="0" applyFont="1" applyFill="1" applyBorder="1"/>
    <xf numFmtId="0" fontId="8" fillId="3" borderId="1" xfId="0" applyFont="1" applyFill="1" applyBorder="1"/>
    <xf numFmtId="0" fontId="8" fillId="4" borderId="1" xfId="0" applyFont="1" applyFill="1" applyBorder="1"/>
    <xf numFmtId="9" fontId="0" fillId="0" borderId="1" xfId="4" applyFont="1" applyFill="1" applyBorder="1"/>
    <xf numFmtId="0" fontId="8" fillId="5" borderId="1" xfId="0" applyFont="1" applyFill="1" applyBorder="1"/>
    <xf numFmtId="0" fontId="8" fillId="9" borderId="1" xfId="0" applyFont="1" applyFill="1" applyBorder="1"/>
    <xf numFmtId="0" fontId="8" fillId="6" borderId="1" xfId="0" applyFont="1" applyFill="1" applyBorder="1"/>
    <xf numFmtId="0" fontId="9" fillId="14" borderId="1" xfId="0" applyFont="1" applyFill="1" applyBorder="1"/>
    <xf numFmtId="9" fontId="0" fillId="0" borderId="0" xfId="4" applyFont="1" applyFill="1" applyBorder="1"/>
    <xf numFmtId="1" fontId="0" fillId="0" borderId="1" xfId="4" applyNumberFormat="1" applyFont="1" applyBorder="1"/>
    <xf numFmtId="1" fontId="0" fillId="0" borderId="0" xfId="4" applyNumberFormat="1" applyFont="1" applyFill="1" applyBorder="1"/>
    <xf numFmtId="0" fontId="5" fillId="15" borderId="1" xfId="0" applyFont="1" applyFill="1" applyBorder="1"/>
    <xf numFmtId="0" fontId="0" fillId="11" borderId="1" xfId="0" applyFill="1" applyBorder="1"/>
    <xf numFmtId="0" fontId="0" fillId="16" borderId="1" xfId="0" applyFill="1" applyBorder="1"/>
    <xf numFmtId="0" fontId="0" fillId="17" borderId="1" xfId="0" applyFill="1" applyBorder="1"/>
    <xf numFmtId="0" fontId="0" fillId="18" borderId="1" xfId="0" applyFill="1" applyBorder="1"/>
    <xf numFmtId="0" fontId="0" fillId="19" borderId="1" xfId="0" applyFill="1" applyBorder="1"/>
    <xf numFmtId="0" fontId="0" fillId="20" borderId="1" xfId="0" applyFill="1" applyBorder="1"/>
    <xf numFmtId="0" fontId="0" fillId="15" borderId="1" xfId="0" applyFill="1" applyBorder="1"/>
    <xf numFmtId="9" fontId="0" fillId="0" borderId="0" xfId="4" applyFont="1"/>
    <xf numFmtId="1" fontId="0" fillId="0" borderId="0" xfId="4" applyNumberFormat="1" applyFont="1"/>
    <xf numFmtId="0" fontId="0" fillId="21" borderId="1" xfId="0" applyFill="1" applyBorder="1"/>
    <xf numFmtId="1" fontId="0" fillId="21" borderId="1" xfId="4" applyNumberFormat="1" applyFont="1" applyFill="1" applyBorder="1"/>
    <xf numFmtId="0" fontId="10" fillId="16" borderId="1" xfId="0" applyFont="1" applyFill="1" applyBorder="1"/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/>
    <xf numFmtId="1" fontId="0" fillId="0" borderId="0" xfId="3" applyNumberFormat="1" applyFont="1" applyFill="1" applyBorder="1"/>
    <xf numFmtId="0" fontId="9" fillId="0" borderId="0" xfId="0" applyFont="1"/>
    <xf numFmtId="164" fontId="0" fillId="0" borderId="1" xfId="4" applyNumberFormat="1" applyFont="1" applyBorder="1"/>
    <xf numFmtId="0" fontId="0" fillId="22" borderId="1" xfId="0" applyFill="1" applyBorder="1"/>
    <xf numFmtId="0" fontId="8" fillId="0" borderId="1" xfId="0" applyFont="1" applyBorder="1"/>
    <xf numFmtId="1" fontId="0" fillId="0" borderId="1" xfId="4" applyNumberFormat="1" applyFont="1" applyFill="1" applyBorder="1"/>
    <xf numFmtId="1" fontId="0" fillId="0" borderId="1" xfId="0" applyNumberFormat="1" applyBorder="1"/>
    <xf numFmtId="0" fontId="7" fillId="0" borderId="0" xfId="0" applyFont="1"/>
    <xf numFmtId="0" fontId="5" fillId="0" borderId="0" xfId="4" applyNumberFormat="1" applyFont="1" applyFill="1" applyBorder="1"/>
    <xf numFmtId="10" fontId="5" fillId="0" borderId="0" xfId="0" applyNumberFormat="1" applyFont="1"/>
    <xf numFmtId="9" fontId="0" fillId="0" borderId="0" xfId="0" applyNumberFormat="1"/>
    <xf numFmtId="1" fontId="5" fillId="0" borderId="0" xfId="4" applyNumberFormat="1" applyFont="1" applyFill="1" applyBorder="1"/>
    <xf numFmtId="1" fontId="5" fillId="0" borderId="0" xfId="0" applyNumberFormat="1" applyFont="1"/>
    <xf numFmtId="1" fontId="0" fillId="0" borderId="5" xfId="4" applyNumberFormat="1" applyFont="1" applyBorder="1"/>
    <xf numFmtId="1" fontId="0" fillId="0" borderId="2" xfId="4" applyNumberFormat="1" applyFont="1" applyBorder="1"/>
    <xf numFmtId="49" fontId="11" fillId="25" borderId="1" xfId="1" applyNumberFormat="1" applyFont="1" applyFill="1" applyBorder="1" applyAlignment="1">
      <alignment horizontal="center" vertical="center" wrapText="1"/>
    </xf>
    <xf numFmtId="0" fontId="11" fillId="25" borderId="1" xfId="1" applyFont="1" applyFill="1" applyBorder="1" applyAlignment="1">
      <alignment horizontal="center" vertical="center" wrapText="1"/>
    </xf>
    <xf numFmtId="1" fontId="11" fillId="25" borderId="1" xfId="1" applyNumberFormat="1" applyFont="1" applyFill="1" applyBorder="1" applyAlignment="1">
      <alignment horizontal="center" vertical="center" wrapText="1"/>
    </xf>
    <xf numFmtId="49" fontId="12" fillId="2" borderId="1" xfId="2" applyNumberFormat="1" applyFont="1" applyFill="1" applyBorder="1" applyAlignment="1">
      <alignment horizontal="right"/>
    </xf>
    <xf numFmtId="0" fontId="13" fillId="0" borderId="1" xfId="2" applyFont="1" applyBorder="1"/>
    <xf numFmtId="0" fontId="14" fillId="0" borderId="1" xfId="0" applyFont="1" applyBorder="1"/>
    <xf numFmtId="0" fontId="10" fillId="0" borderId="0" xfId="0" applyFont="1"/>
    <xf numFmtId="49" fontId="12" fillId="3" borderId="1" xfId="2" applyNumberFormat="1" applyFont="1" applyFill="1" applyBorder="1" applyAlignment="1">
      <alignment horizontal="right"/>
    </xf>
    <xf numFmtId="49" fontId="12" fillId="4" borderId="1" xfId="2" applyNumberFormat="1" applyFont="1" applyFill="1" applyBorder="1" applyAlignment="1">
      <alignment horizontal="right"/>
    </xf>
    <xf numFmtId="49" fontId="12" fillId="5" borderId="1" xfId="2" applyNumberFormat="1" applyFont="1" applyFill="1" applyBorder="1" applyAlignment="1">
      <alignment horizontal="right"/>
    </xf>
    <xf numFmtId="49" fontId="12" fillId="6" borderId="1" xfId="2" applyNumberFormat="1" applyFont="1" applyFill="1" applyBorder="1" applyAlignment="1">
      <alignment horizontal="right"/>
    </xf>
    <xf numFmtId="49" fontId="12" fillId="7" borderId="1" xfId="2" applyNumberFormat="1" applyFont="1" applyFill="1" applyBorder="1" applyAlignment="1">
      <alignment horizontal="right"/>
    </xf>
    <xf numFmtId="1" fontId="14" fillId="0" borderId="1" xfId="0" applyNumberFormat="1" applyFont="1" applyBorder="1"/>
    <xf numFmtId="49" fontId="12" fillId="8" borderId="1" xfId="2" applyNumberFormat="1" applyFont="1" applyFill="1" applyBorder="1" applyAlignment="1">
      <alignment horizontal="right"/>
    </xf>
    <xf numFmtId="49" fontId="12" fillId="9" borderId="1" xfId="2" applyNumberFormat="1" applyFont="1" applyFill="1" applyBorder="1" applyAlignment="1">
      <alignment horizontal="right"/>
    </xf>
    <xf numFmtId="0" fontId="15" fillId="0" borderId="1" xfId="2" applyFont="1" applyBorder="1"/>
    <xf numFmtId="0" fontId="13" fillId="14" borderId="1" xfId="2" applyFont="1" applyFill="1" applyBorder="1"/>
    <xf numFmtId="0" fontId="14" fillId="14" borderId="1" xfId="0" applyFont="1" applyFill="1" applyBorder="1"/>
    <xf numFmtId="0" fontId="15" fillId="12" borderId="1" xfId="0" applyFont="1" applyFill="1" applyBorder="1"/>
    <xf numFmtId="0" fontId="15" fillId="12" borderId="1" xfId="1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center" vertical="center" wrapText="1"/>
    </xf>
    <xf numFmtId="165" fontId="14" fillId="0" borderId="1" xfId="0" applyNumberFormat="1" applyFont="1" applyBorder="1"/>
    <xf numFmtId="166" fontId="14" fillId="0" borderId="1" xfId="0" applyNumberFormat="1" applyFont="1" applyBorder="1"/>
    <xf numFmtId="0" fontId="14" fillId="0" borderId="0" xfId="0" applyFont="1"/>
    <xf numFmtId="1" fontId="15" fillId="0" borderId="1" xfId="0" applyNumberFormat="1" applyFont="1" applyBorder="1"/>
    <xf numFmtId="0" fontId="15" fillId="0" borderId="0" xfId="0" applyFont="1"/>
    <xf numFmtId="0" fontId="14" fillId="14" borderId="0" xfId="0" applyFont="1" applyFill="1"/>
    <xf numFmtId="1" fontId="14" fillId="14" borderId="1" xfId="0" applyNumberFormat="1" applyFont="1" applyFill="1" applyBorder="1"/>
    <xf numFmtId="165" fontId="14" fillId="14" borderId="1" xfId="0" applyNumberFormat="1" applyFont="1" applyFill="1" applyBorder="1"/>
    <xf numFmtId="1" fontId="14" fillId="0" borderId="0" xfId="0" applyNumberFormat="1" applyFont="1"/>
    <xf numFmtId="165" fontId="14" fillId="0" borderId="0" xfId="0" applyNumberFormat="1" applyFont="1"/>
    <xf numFmtId="0" fontId="14" fillId="0" borderId="1" xfId="0" applyFont="1" applyFill="1" applyBorder="1" applyAlignment="1">
      <alignment horizontal="center"/>
    </xf>
    <xf numFmtId="0" fontId="13" fillId="27" borderId="1" xfId="2" applyFont="1" applyFill="1" applyBorder="1"/>
    <xf numFmtId="0" fontId="13" fillId="0" borderId="1" xfId="2" applyFont="1" applyFill="1" applyBorder="1"/>
    <xf numFmtId="0" fontId="15" fillId="0" borderId="1" xfId="2" applyFont="1" applyFill="1" applyBorder="1"/>
    <xf numFmtId="0" fontId="15" fillId="0" borderId="1" xfId="0" applyFont="1" applyFill="1" applyBorder="1" applyAlignment="1">
      <alignment horizontal="center"/>
    </xf>
    <xf numFmtId="0" fontId="14" fillId="0" borderId="0" xfId="0" applyFont="1" applyFill="1" applyAlignment="1">
      <alignment horizontal="center"/>
    </xf>
    <xf numFmtId="1" fontId="2" fillId="0" borderId="0" xfId="0" applyNumberFormat="1" applyFont="1" applyAlignment="1">
      <alignment horizontal="right"/>
    </xf>
    <xf numFmtId="0" fontId="13" fillId="26" borderId="1" xfId="2" applyFont="1" applyFill="1" applyBorder="1"/>
    <xf numFmtId="0" fontId="17" fillId="28" borderId="1" xfId="0" applyFont="1" applyFill="1" applyBorder="1" applyAlignment="1">
      <alignment horizontal="left"/>
    </xf>
    <xf numFmtId="0" fontId="16" fillId="28" borderId="1" xfId="0" applyFont="1" applyFill="1" applyBorder="1" applyAlignment="1">
      <alignment horizontal="left"/>
    </xf>
    <xf numFmtId="0" fontId="16" fillId="28" borderId="1" xfId="0" applyFont="1" applyFill="1" applyBorder="1" applyAlignment="1">
      <alignment horizontal="right"/>
    </xf>
    <xf numFmtId="165" fontId="0" fillId="0" borderId="0" xfId="0" applyNumberFormat="1"/>
    <xf numFmtId="0" fontId="23" fillId="0" borderId="0" xfId="0" applyFont="1"/>
    <xf numFmtId="1" fontId="23" fillId="0" borderId="0" xfId="0" applyNumberFormat="1" applyFont="1" applyAlignment="1">
      <alignment horizontal="right"/>
    </xf>
    <xf numFmtId="1" fontId="23" fillId="0" borderId="0" xfId="0" applyNumberFormat="1" applyFont="1" applyAlignment="1">
      <alignment horizontal="center"/>
    </xf>
    <xf numFmtId="1" fontId="23" fillId="0" borderId="3" xfId="0" applyNumberFormat="1" applyFont="1" applyBorder="1" applyAlignment="1">
      <alignment horizontal="right" vertical="center"/>
    </xf>
    <xf numFmtId="2" fontId="23" fillId="0" borderId="1" xfId="0" applyNumberFormat="1" applyFont="1" applyBorder="1" applyAlignment="1">
      <alignment vertical="center"/>
    </xf>
    <xf numFmtId="0" fontId="23" fillId="0" borderId="1" xfId="0" applyFont="1" applyBorder="1" applyAlignment="1">
      <alignment vertical="center"/>
    </xf>
    <xf numFmtId="0" fontId="23" fillId="0" borderId="1" xfId="0" applyFont="1" applyBorder="1" applyAlignment="1">
      <alignment horizontal="center" vertical="center"/>
    </xf>
    <xf numFmtId="1" fontId="23" fillId="0" borderId="1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vertical="center"/>
    </xf>
    <xf numFmtId="1" fontId="24" fillId="0" borderId="1" xfId="0" applyNumberFormat="1" applyFont="1" applyBorder="1" applyAlignment="1">
      <alignment horizontal="center" vertical="center"/>
    </xf>
    <xf numFmtId="0" fontId="25" fillId="14" borderId="1" xfId="2" applyFont="1" applyFill="1" applyBorder="1" applyAlignment="1">
      <alignment vertical="center"/>
    </xf>
    <xf numFmtId="0" fontId="23" fillId="14" borderId="1" xfId="0" applyFont="1" applyFill="1" applyBorder="1" applyAlignment="1">
      <alignment vertical="center"/>
    </xf>
    <xf numFmtId="1" fontId="23" fillId="14" borderId="1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1" fontId="23" fillId="0" borderId="0" xfId="0" applyNumberFormat="1" applyFont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5" fillId="14" borderId="1" xfId="2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1" fontId="23" fillId="0" borderId="3" xfId="0" applyNumberFormat="1" applyFont="1" applyBorder="1" applyAlignment="1">
      <alignment horizontal="center" vertical="center"/>
    </xf>
    <xf numFmtId="1" fontId="24" fillId="0" borderId="3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3" fillId="14" borderId="1" xfId="0" applyFont="1" applyFill="1" applyBorder="1" applyAlignment="1">
      <alignment horizontal="center" vertical="center"/>
    </xf>
    <xf numFmtId="0" fontId="23" fillId="0" borderId="0" xfId="0" applyFont="1" applyAlignment="1">
      <alignment horizontal="center"/>
    </xf>
    <xf numFmtId="0" fontId="23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6" fillId="25" borderId="1" xfId="1" applyFont="1" applyFill="1" applyBorder="1" applyAlignment="1">
      <alignment horizontal="center" vertical="center" wrapText="1"/>
    </xf>
    <xf numFmtId="0" fontId="26" fillId="25" borderId="1" xfId="1" applyFont="1" applyFill="1" applyBorder="1" applyAlignment="1">
      <alignment horizontal="center" vertical="center"/>
    </xf>
    <xf numFmtId="1" fontId="26" fillId="25" borderId="1" xfId="1" applyNumberFormat="1" applyFont="1" applyFill="1" applyBorder="1" applyAlignment="1">
      <alignment horizontal="center" vertical="center" wrapText="1"/>
    </xf>
    <xf numFmtId="49" fontId="26" fillId="25" borderId="1" xfId="1" applyNumberFormat="1" applyFont="1" applyFill="1" applyBorder="1" applyAlignment="1">
      <alignment horizontal="center" vertical="center"/>
    </xf>
    <xf numFmtId="0" fontId="26" fillId="25" borderId="3" xfId="1" applyFont="1" applyFill="1" applyBorder="1" applyAlignment="1">
      <alignment horizontal="center" vertical="center"/>
    </xf>
    <xf numFmtId="0" fontId="26" fillId="25" borderId="2" xfId="1" applyFont="1" applyFill="1" applyBorder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25" fillId="0" borderId="1" xfId="2" applyFont="1" applyFill="1" applyBorder="1" applyAlignment="1">
      <alignment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49" fontId="23" fillId="0" borderId="2" xfId="0" applyNumberFormat="1" applyFont="1" applyBorder="1" applyAlignment="1">
      <alignment horizontal="center" vertical="center"/>
    </xf>
    <xf numFmtId="0" fontId="25" fillId="0" borderId="2" xfId="2" applyFont="1" applyBorder="1" applyAlignment="1">
      <alignment vertical="center"/>
    </xf>
    <xf numFmtId="0" fontId="25" fillId="0" borderId="1" xfId="2" applyFont="1" applyBorder="1" applyAlignment="1">
      <alignment vertical="center"/>
    </xf>
    <xf numFmtId="0" fontId="25" fillId="27" borderId="1" xfId="2" applyFont="1" applyFill="1" applyBorder="1" applyAlignment="1">
      <alignment vertical="center"/>
    </xf>
    <xf numFmtId="0" fontId="24" fillId="0" borderId="1" xfId="2" applyFont="1" applyFill="1" applyBorder="1" applyAlignment="1">
      <alignment vertical="center"/>
    </xf>
    <xf numFmtId="0" fontId="24" fillId="0" borderId="2" xfId="0" applyFont="1" applyBorder="1" applyAlignment="1">
      <alignment horizontal="center" vertical="center"/>
    </xf>
    <xf numFmtId="0" fontId="24" fillId="0" borderId="2" xfId="2" applyFont="1" applyBorder="1" applyAlignment="1">
      <alignment vertical="center"/>
    </xf>
    <xf numFmtId="0" fontId="24" fillId="0" borderId="1" xfId="2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26" borderId="1" xfId="2" applyFont="1" applyFill="1" applyBorder="1" applyAlignment="1">
      <alignment vertical="center"/>
    </xf>
    <xf numFmtId="0" fontId="29" fillId="14" borderId="0" xfId="0" applyFont="1" applyFill="1" applyAlignment="1">
      <alignment vertical="center"/>
    </xf>
    <xf numFmtId="0" fontId="23" fillId="14" borderId="3" xfId="0" applyFont="1" applyFill="1" applyBorder="1" applyAlignment="1">
      <alignment horizontal="center" vertical="center"/>
    </xf>
    <xf numFmtId="0" fontId="23" fillId="14" borderId="2" xfId="0" applyFont="1" applyFill="1" applyBorder="1" applyAlignment="1">
      <alignment horizontal="center" vertical="center"/>
    </xf>
    <xf numFmtId="0" fontId="25" fillId="14" borderId="2" xfId="2" applyFont="1" applyFill="1" applyBorder="1" applyAlignment="1">
      <alignment vertical="center"/>
    </xf>
    <xf numFmtId="0" fontId="23" fillId="0" borderId="0" xfId="0" applyFont="1" applyFill="1" applyAlignment="1">
      <alignment horizontal="center" vertical="center"/>
    </xf>
    <xf numFmtId="2" fontId="23" fillId="0" borderId="1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0" fontId="26" fillId="25" borderId="3" xfId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23" fillId="0" borderId="0" xfId="0" applyFont="1" applyFill="1"/>
    <xf numFmtId="0" fontId="29" fillId="0" borderId="0" xfId="0" applyFont="1"/>
    <xf numFmtId="0" fontId="26" fillId="12" borderId="1" xfId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 vertical="center"/>
    </xf>
    <xf numFmtId="2" fontId="25" fillId="0" borderId="3" xfId="2" applyNumberFormat="1" applyFont="1" applyFill="1" applyBorder="1" applyAlignment="1">
      <alignment horizontal="center" vertical="center"/>
    </xf>
    <xf numFmtId="0" fontId="25" fillId="0" borderId="3" xfId="2" applyFont="1" applyFill="1" applyBorder="1" applyAlignment="1">
      <alignment horizontal="center" vertical="center"/>
    </xf>
    <xf numFmtId="0" fontId="25" fillId="0" borderId="3" xfId="2" applyFont="1" applyFill="1" applyBorder="1" applyAlignment="1">
      <alignment vertical="center"/>
    </xf>
    <xf numFmtId="0" fontId="23" fillId="24" borderId="1" xfId="0" applyFont="1" applyFill="1" applyBorder="1" applyAlignment="1">
      <alignment horizontal="center" vertical="center"/>
    </xf>
    <xf numFmtId="0" fontId="25" fillId="31" borderId="3" xfId="2" applyFont="1" applyFill="1" applyBorder="1" applyAlignment="1">
      <alignment horizontal="center" vertical="center"/>
    </xf>
    <xf numFmtId="0" fontId="25" fillId="32" borderId="3" xfId="2" applyFont="1" applyFill="1" applyBorder="1" applyAlignment="1">
      <alignment horizontal="center" vertical="center"/>
    </xf>
    <xf numFmtId="0" fontId="25" fillId="27" borderId="3" xfId="2" applyFont="1" applyFill="1" applyBorder="1" applyAlignment="1">
      <alignment horizontal="center" vertical="center"/>
    </xf>
    <xf numFmtId="0" fontId="24" fillId="0" borderId="3" xfId="2" applyFont="1" applyFill="1" applyBorder="1" applyAlignment="1">
      <alignment horizontal="center" vertical="center"/>
    </xf>
    <xf numFmtId="0" fontId="32" fillId="27" borderId="1" xfId="2" applyFont="1" applyFill="1" applyBorder="1" applyAlignment="1">
      <alignment horizontal="left" vertical="center"/>
    </xf>
    <xf numFmtId="0" fontId="31" fillId="31" borderId="1" xfId="0" applyFont="1" applyFill="1" applyBorder="1" applyAlignment="1">
      <alignment horizontal="left" vertical="center"/>
    </xf>
    <xf numFmtId="0" fontId="32" fillId="26" borderId="1" xfId="2" applyFont="1" applyFill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3" fillId="20" borderId="1" xfId="0" applyFont="1" applyFill="1" applyBorder="1" applyAlignment="1">
      <alignment horizontal="left"/>
    </xf>
    <xf numFmtId="0" fontId="30" fillId="21" borderId="1" xfId="0" applyFont="1" applyFill="1" applyBorder="1" applyAlignment="1">
      <alignment horizontal="left" wrapText="1"/>
    </xf>
    <xf numFmtId="0" fontId="30" fillId="0" borderId="1" xfId="0" applyFont="1" applyBorder="1" applyAlignment="1">
      <alignment horizontal="right"/>
    </xf>
    <xf numFmtId="0" fontId="30" fillId="15" borderId="1" xfId="0" applyFont="1" applyFill="1" applyBorder="1" applyAlignment="1">
      <alignment horizontal="left"/>
    </xf>
    <xf numFmtId="0" fontId="30" fillId="15" borderId="1" xfId="0" applyFont="1" applyFill="1" applyBorder="1" applyAlignment="1">
      <alignment horizontal="right"/>
    </xf>
    <xf numFmtId="0" fontId="23" fillId="15" borderId="1" xfId="0" applyFont="1" applyFill="1" applyBorder="1" applyAlignment="1">
      <alignment wrapText="1"/>
    </xf>
    <xf numFmtId="0" fontId="23" fillId="15" borderId="1" xfId="0" applyFont="1" applyFill="1" applyBorder="1" applyAlignment="1">
      <alignment vertical="top" wrapText="1"/>
    </xf>
    <xf numFmtId="0" fontId="23" fillId="21" borderId="1" xfId="0" applyFont="1" applyFill="1" applyBorder="1" applyAlignment="1">
      <alignment vertical="top" wrapText="1"/>
    </xf>
    <xf numFmtId="0" fontId="23" fillId="21" borderId="1" xfId="0" applyFont="1" applyFill="1" applyBorder="1" applyAlignment="1">
      <alignment wrapText="1"/>
    </xf>
    <xf numFmtId="0" fontId="33" fillId="20" borderId="1" xfId="0" applyFont="1" applyFill="1" applyBorder="1" applyAlignment="1">
      <alignment horizontal="center"/>
    </xf>
    <xf numFmtId="0" fontId="30" fillId="0" borderId="1" xfId="0" applyFont="1" applyBorder="1" applyAlignment="1">
      <alignment horizontal="center"/>
    </xf>
    <xf numFmtId="0" fontId="30" fillId="15" borderId="1" xfId="0" applyFont="1" applyFill="1" applyBorder="1" applyAlignment="1">
      <alignment horizontal="center"/>
    </xf>
    <xf numFmtId="0" fontId="35" fillId="0" borderId="1" xfId="0" applyFont="1" applyFill="1" applyBorder="1" applyAlignment="1">
      <alignment horizontal="center"/>
    </xf>
    <xf numFmtId="0" fontId="36" fillId="7" borderId="1" xfId="0" applyFont="1" applyFill="1" applyBorder="1" applyAlignment="1">
      <alignment horizontal="center"/>
    </xf>
    <xf numFmtId="2" fontId="26" fillId="25" borderId="1" xfId="1" applyNumberFormat="1" applyFont="1" applyFill="1" applyBorder="1" applyAlignment="1">
      <alignment horizontal="center" vertical="center"/>
    </xf>
    <xf numFmtId="0" fontId="5" fillId="0" borderId="1" xfId="0" applyFont="1" applyFill="1" applyBorder="1"/>
    <xf numFmtId="1" fontId="0" fillId="0" borderId="0" xfId="0" applyNumberFormat="1"/>
    <xf numFmtId="1" fontId="19" fillId="0" borderId="1" xfId="0" applyNumberFormat="1" applyFont="1" applyBorder="1"/>
    <xf numFmtId="0" fontId="13" fillId="14" borderId="6" xfId="2" applyFont="1" applyFill="1" applyBorder="1"/>
    <xf numFmtId="0" fontId="14" fillId="14" borderId="6" xfId="0" applyFont="1" applyFill="1" applyBorder="1" applyAlignment="1">
      <alignment horizontal="center"/>
    </xf>
    <xf numFmtId="1" fontId="21" fillId="14" borderId="6" xfId="2" applyNumberFormat="1" applyFont="1" applyFill="1" applyBorder="1"/>
    <xf numFmtId="1" fontId="19" fillId="0" borderId="1" xfId="0" applyNumberFormat="1" applyFont="1" applyBorder="1" applyAlignment="1">
      <alignment horizontal="right"/>
    </xf>
    <xf numFmtId="1" fontId="20" fillId="0" borderId="1" xfId="0" applyNumberFormat="1" applyFont="1" applyBorder="1" applyAlignment="1">
      <alignment horizontal="right"/>
    </xf>
    <xf numFmtId="0" fontId="37" fillId="25" borderId="1" xfId="1" applyFont="1" applyFill="1" applyBorder="1" applyAlignment="1">
      <alignment horizontal="center" vertical="center"/>
    </xf>
    <xf numFmtId="1" fontId="35" fillId="25" borderId="1" xfId="1" applyNumberFormat="1" applyFont="1" applyFill="1" applyBorder="1" applyAlignment="1">
      <alignment horizontal="center" vertical="center" wrapText="1"/>
    </xf>
    <xf numFmtId="167" fontId="0" fillId="0" borderId="0" xfId="0" applyNumberFormat="1"/>
    <xf numFmtId="167" fontId="35" fillId="23" borderId="1" xfId="1" applyNumberFormat="1" applyFont="1" applyFill="1" applyBorder="1" applyAlignment="1">
      <alignment horizontal="center" vertical="center" wrapText="1"/>
    </xf>
    <xf numFmtId="167" fontId="35" fillId="33" borderId="1" xfId="1" applyNumberFormat="1" applyFont="1" applyFill="1" applyBorder="1" applyAlignment="1">
      <alignment horizontal="center" vertical="center" wrapText="1"/>
    </xf>
    <xf numFmtId="1" fontId="0" fillId="14" borderId="0" xfId="0" applyNumberFormat="1" applyFill="1"/>
    <xf numFmtId="167" fontId="35" fillId="29" borderId="1" xfId="1" applyNumberFormat="1" applyFont="1" applyFill="1" applyBorder="1" applyAlignment="1">
      <alignment horizontal="center" vertical="center" wrapText="1"/>
    </xf>
    <xf numFmtId="0" fontId="10" fillId="0" borderId="0" xfId="0" applyFont="1" applyFill="1" applyBorder="1"/>
    <xf numFmtId="0" fontId="13" fillId="0" borderId="0" xfId="2" applyFont="1" applyFill="1" applyBorder="1"/>
    <xf numFmtId="167" fontId="35" fillId="22" borderId="1" xfId="1" applyNumberFormat="1" applyFont="1" applyFill="1" applyBorder="1" applyAlignment="1">
      <alignment horizontal="center" vertical="center" wrapText="1"/>
    </xf>
    <xf numFmtId="167" fontId="35" fillId="15" borderId="1" xfId="1" applyNumberFormat="1" applyFont="1" applyFill="1" applyBorder="1" applyAlignment="1">
      <alignment horizontal="center" vertical="center" wrapText="1"/>
    </xf>
    <xf numFmtId="167" fontId="35" fillId="35" borderId="1" xfId="1" applyNumberFormat="1" applyFont="1" applyFill="1" applyBorder="1" applyAlignment="1">
      <alignment horizontal="center" vertical="center" wrapText="1"/>
    </xf>
    <xf numFmtId="167" fontId="35" fillId="36" borderId="1" xfId="1" applyNumberFormat="1" applyFont="1" applyFill="1" applyBorder="1" applyAlignment="1">
      <alignment horizontal="center" vertical="center" wrapText="1"/>
    </xf>
    <xf numFmtId="167" fontId="0" fillId="0" borderId="0" xfId="0" applyNumberFormat="1" applyFill="1"/>
    <xf numFmtId="1" fontId="1" fillId="0" borderId="0" xfId="0" applyNumberFormat="1" applyFont="1" applyAlignment="1">
      <alignment horizontal="right"/>
    </xf>
    <xf numFmtId="2" fontId="23" fillId="0" borderId="0" xfId="0" applyNumberFormat="1" applyFont="1" applyAlignment="1">
      <alignment horizontal="center" vertical="center"/>
    </xf>
    <xf numFmtId="2" fontId="30" fillId="14" borderId="1" xfId="0" applyNumberFormat="1" applyFont="1" applyFill="1" applyBorder="1" applyAlignment="1">
      <alignment horizontal="center" vertical="center"/>
    </xf>
    <xf numFmtId="2" fontId="30" fillId="14" borderId="2" xfId="0" applyNumberFormat="1" applyFont="1" applyFill="1" applyBorder="1" applyAlignment="1">
      <alignment horizontal="center" vertical="center"/>
    </xf>
    <xf numFmtId="49" fontId="28" fillId="37" borderId="1" xfId="2" applyNumberFormat="1" applyFont="1" applyFill="1" applyBorder="1" applyAlignment="1">
      <alignment horizontal="center" vertical="center"/>
    </xf>
    <xf numFmtId="49" fontId="28" fillId="38" borderId="1" xfId="2" applyNumberFormat="1" applyFont="1" applyFill="1" applyBorder="1" applyAlignment="1">
      <alignment horizontal="center" vertical="center"/>
    </xf>
    <xf numFmtId="49" fontId="28" fillId="39" borderId="1" xfId="2" applyNumberFormat="1" applyFont="1" applyFill="1" applyBorder="1" applyAlignment="1">
      <alignment horizontal="center" vertical="center"/>
    </xf>
    <xf numFmtId="49" fontId="28" fillId="40" borderId="1" xfId="2" applyNumberFormat="1" applyFont="1" applyFill="1" applyBorder="1" applyAlignment="1">
      <alignment horizontal="center" vertical="center"/>
    </xf>
    <xf numFmtId="49" fontId="28" fillId="41" borderId="1" xfId="2" applyNumberFormat="1" applyFont="1" applyFill="1" applyBorder="1" applyAlignment="1">
      <alignment horizontal="center" vertical="center"/>
    </xf>
    <xf numFmtId="49" fontId="28" fillId="7" borderId="1" xfId="2" applyNumberFormat="1" applyFont="1" applyFill="1" applyBorder="1" applyAlignment="1">
      <alignment horizontal="center" vertical="center"/>
    </xf>
    <xf numFmtId="49" fontId="28" fillId="42" borderId="1" xfId="2" applyNumberFormat="1" applyFont="1" applyFill="1" applyBorder="1" applyAlignment="1">
      <alignment horizontal="center" vertical="center"/>
    </xf>
    <xf numFmtId="49" fontId="28" fillId="43" borderId="1" xfId="2" applyNumberFormat="1" applyFont="1" applyFill="1" applyBorder="1" applyAlignment="1">
      <alignment horizontal="center" vertical="center"/>
    </xf>
    <xf numFmtId="0" fontId="29" fillId="14" borderId="0" xfId="0" applyFont="1" applyFill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14" fillId="0" borderId="0" xfId="0" applyFont="1" applyFill="1" applyBorder="1"/>
    <xf numFmtId="0" fontId="12" fillId="0" borderId="0" xfId="0" applyFont="1" applyFill="1" applyBorder="1"/>
    <xf numFmtId="0" fontId="31" fillId="0" borderId="0" xfId="0" applyFont="1" applyFill="1" applyBorder="1" applyAlignment="1">
      <alignment horizontal="left" vertical="center"/>
    </xf>
    <xf numFmtId="0" fontId="32" fillId="0" borderId="0" xfId="2" applyFont="1" applyFill="1" applyBorder="1" applyAlignment="1">
      <alignment horizontal="left" vertical="center"/>
    </xf>
    <xf numFmtId="167" fontId="39" fillId="44" borderId="1" xfId="1" applyNumberFormat="1" applyFont="1" applyFill="1" applyBorder="1" applyAlignment="1">
      <alignment horizontal="center" vertical="center" wrapText="1"/>
    </xf>
    <xf numFmtId="0" fontId="36" fillId="42" borderId="1" xfId="0" applyFont="1" applyFill="1" applyBorder="1" applyAlignment="1">
      <alignment horizontal="center"/>
    </xf>
    <xf numFmtId="0" fontId="36" fillId="37" borderId="1" xfId="0" applyFont="1" applyFill="1" applyBorder="1" applyAlignment="1">
      <alignment horizontal="center"/>
    </xf>
    <xf numFmtId="0" fontId="36" fillId="38" borderId="1" xfId="0" applyFont="1" applyFill="1" applyBorder="1" applyAlignment="1">
      <alignment horizontal="center"/>
    </xf>
    <xf numFmtId="0" fontId="36" fillId="39" borderId="1" xfId="0" applyFont="1" applyFill="1" applyBorder="1" applyAlignment="1">
      <alignment horizontal="center"/>
    </xf>
    <xf numFmtId="0" fontId="36" fillId="40" borderId="1" xfId="0" applyFont="1" applyFill="1" applyBorder="1" applyAlignment="1">
      <alignment horizontal="center"/>
    </xf>
    <xf numFmtId="0" fontId="36" fillId="43" borderId="1" xfId="0" applyFont="1" applyFill="1" applyBorder="1" applyAlignment="1">
      <alignment horizontal="center"/>
    </xf>
    <xf numFmtId="0" fontId="36" fillId="41" borderId="1" xfId="0" applyFont="1" applyFill="1" applyBorder="1" applyAlignment="1">
      <alignment horizontal="center"/>
    </xf>
    <xf numFmtId="0" fontId="17" fillId="28" borderId="1" xfId="0" applyFont="1" applyFill="1" applyBorder="1" applyAlignment="1">
      <alignment horizontal="center"/>
    </xf>
    <xf numFmtId="0" fontId="33" fillId="23" borderId="1" xfId="0" applyFont="1" applyFill="1" applyBorder="1" applyAlignment="1">
      <alignment horizontal="center"/>
    </xf>
    <xf numFmtId="167" fontId="38" fillId="34" borderId="0" xfId="0" applyNumberFormat="1" applyFont="1" applyFill="1" applyAlignment="1">
      <alignment horizontal="center"/>
    </xf>
    <xf numFmtId="0" fontId="38" fillId="9" borderId="0" xfId="0" applyFont="1" applyFill="1" applyAlignment="1">
      <alignment horizontal="center"/>
    </xf>
    <xf numFmtId="0" fontId="38" fillId="2" borderId="0" xfId="0" applyFont="1" applyFill="1" applyAlignment="1">
      <alignment horizontal="center"/>
    </xf>
  </cellXfs>
  <cellStyles count="6">
    <cellStyle name="Migliaia" xfId="3" builtinId="3"/>
    <cellStyle name="Normale" xfId="0" builtinId="0"/>
    <cellStyle name="Normale_Bonus 110 terranova" xfId="1" xr:uid="{0A176CC7-459C-486D-A8D9-71BAB1EA9655}"/>
    <cellStyle name="Normale_Foglio2" xfId="2" xr:uid="{CDD2FDE2-199C-4143-8C84-01A817F8C765}"/>
    <cellStyle name="Percentuale" xfId="4" builtinId="5"/>
    <cellStyle name="Valore non valido" xfId="5" builtinId="27" customBuiltin="1"/>
  </cellStyles>
  <dxfs count="436"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9.9948118533890809E-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fgColor auto="1"/>
          <bgColor rgb="FFC00000"/>
        </patternFill>
      </fill>
    </dxf>
    <dxf>
      <fill>
        <patternFill>
          <fgColor theme="9" tint="-0.499984740745262"/>
          <bgColor theme="9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9.9948118533890809E-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E4E4E4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987284"/>
      <color rgb="FF517664"/>
      <color rgb="FFB0A990"/>
      <color rgb="FFEDAE49"/>
      <color rgb="FF177E89"/>
      <color rgb="FFCCC5B9"/>
      <color rgb="FFA54657"/>
      <color rgb="FFC80000"/>
      <color rgb="FF1B2630"/>
      <color rgb="FFEF443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r>
              <a:rPr lang="en-US"/>
              <a:t>TIPOLOGIA EDIFICI PER CIRCOSCRIZIONE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5.7635911572570864E-2"/>
          <c:y val="9.0985690195979477E-2"/>
          <c:w val="0.90577243343289582"/>
          <c:h val="0.815481826303869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Edifici_Circoscrizioni!$F$13</c:f>
              <c:strCache>
                <c:ptCount val="1"/>
                <c:pt idx="0">
                  <c:v>TOTALI</c:v>
                </c:pt>
              </c:strCache>
            </c:strRef>
          </c:tx>
          <c:spPr>
            <a:solidFill>
              <a:srgbClr val="BEC3CE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numRef>
              <c:f>Edifici_Circoscrizioni!$E$20:$E$25</c:f>
              <c:numCache>
                <c:formatCode>0</c:formatCode>
                <c:ptCount val="6"/>
              </c:numCache>
            </c:numRef>
          </c:cat>
          <c:val>
            <c:numRef>
              <c:f>Edifici_Circoscrizioni!$I$14:$I$19</c:f>
              <c:numCache>
                <c:formatCode>0%</c:formatCode>
                <c:ptCount val="6"/>
                <c:pt idx="0">
                  <c:v>0.54183266932270913</c:v>
                </c:pt>
                <c:pt idx="1">
                  <c:v>0.25896414342629481</c:v>
                </c:pt>
                <c:pt idx="2">
                  <c:v>0.15936254980079681</c:v>
                </c:pt>
                <c:pt idx="3">
                  <c:v>2.7888446215139442E-2</c:v>
                </c:pt>
                <c:pt idx="4">
                  <c:v>7.9681274900398405E-3</c:v>
                </c:pt>
                <c:pt idx="5">
                  <c:v>3.9840637450199202E-3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80-4F48-A567-3A12820CE4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axId val="401122976"/>
        <c:axId val="401121336"/>
      </c:barChart>
      <c:lineChart>
        <c:grouping val="standard"/>
        <c:varyColors val="0"/>
        <c:ser>
          <c:idx val="1"/>
          <c:order val="1"/>
          <c:tx>
            <c:strRef>
              <c:f>Edifici_Circoscrizioni!$H$13</c:f>
              <c:strCache>
                <c:ptCount val="1"/>
                <c:pt idx="0">
                  <c:v>PERCENT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7"/>
            <c:spPr>
              <a:solidFill>
                <a:schemeClr val="tx1">
                  <a:alpha val="94000"/>
                </a:schemeClr>
              </a:solidFill>
              <a:ln w="9525">
                <a:solidFill>
                  <a:schemeClr val="bg2">
                    <a:lumMod val="75000"/>
                  </a:schemeClr>
                </a:solidFill>
                <a:round/>
                <a:headEnd type="none"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dPt>
            <c:idx val="1"/>
            <c:marker>
              <c:symbol val="circle"/>
              <c:size val="7"/>
              <c:spPr>
                <a:solidFill>
                  <a:schemeClr val="tx1">
                    <a:alpha val="94000"/>
                  </a:schemeClr>
                </a:solidFill>
                <a:ln w="9525">
                  <a:solidFill>
                    <a:schemeClr val="bg2">
                      <a:lumMod val="75000"/>
                    </a:schemeClr>
                  </a:solidFill>
                  <a:round/>
                  <a:headEnd type="none"/>
                </a:ln>
                <a:effectLst>
                  <a:outerShdw blurRad="57150" dist="19050" dir="5400000" algn="ctr" rotWithShape="0">
                    <a:srgbClr val="000000">
                      <a:alpha val="63000"/>
                    </a:srgbClr>
                  </a:outerShdw>
                </a:effectLst>
              </c:spPr>
            </c:marker>
            <c:bubble3D val="0"/>
            <c:spPr>
              <a:ln w="34925" cap="rnd">
                <a:solidFill>
                  <a:srgbClr val="EF4434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E997-4390-8CAF-20DA0B0A46F2}"/>
              </c:ext>
            </c:extLst>
          </c:dPt>
          <c:dPt>
            <c:idx val="2"/>
            <c:marker>
              <c:symbol val="circle"/>
              <c:size val="7"/>
              <c:spPr>
                <a:solidFill>
                  <a:schemeClr val="tx1">
                    <a:alpha val="94000"/>
                  </a:schemeClr>
                </a:solidFill>
                <a:ln w="9525">
                  <a:solidFill>
                    <a:schemeClr val="bg2">
                      <a:lumMod val="75000"/>
                    </a:schemeClr>
                  </a:solidFill>
                  <a:round/>
                  <a:headEnd type="none"/>
                </a:ln>
                <a:effectLst>
                  <a:outerShdw blurRad="57150" dist="19050" dir="5400000" algn="ctr" rotWithShape="0">
                    <a:srgbClr val="000000">
                      <a:alpha val="63000"/>
                    </a:srgbClr>
                  </a:outerShdw>
                </a:effectLst>
              </c:spPr>
            </c:marker>
            <c:bubble3D val="0"/>
            <c:spPr>
              <a:ln w="34925" cap="rnd">
                <a:solidFill>
                  <a:srgbClr val="EF4434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E997-4390-8CAF-20DA0B0A46F2}"/>
              </c:ext>
            </c:extLst>
          </c:dPt>
          <c:dPt>
            <c:idx val="3"/>
            <c:marker>
              <c:symbol val="circle"/>
              <c:size val="7"/>
              <c:spPr>
                <a:solidFill>
                  <a:schemeClr val="tx1">
                    <a:alpha val="94000"/>
                  </a:schemeClr>
                </a:solidFill>
                <a:ln w="9525">
                  <a:solidFill>
                    <a:schemeClr val="bg2">
                      <a:lumMod val="75000"/>
                    </a:schemeClr>
                  </a:solidFill>
                  <a:round/>
                  <a:headEnd type="none"/>
                </a:ln>
                <a:effectLst>
                  <a:outerShdw blurRad="57150" dist="19050" dir="5400000" algn="ctr" rotWithShape="0">
                    <a:srgbClr val="000000">
                      <a:alpha val="63000"/>
                    </a:srgbClr>
                  </a:outerShdw>
                </a:effectLst>
              </c:spPr>
            </c:marker>
            <c:bubble3D val="0"/>
            <c:spPr>
              <a:ln w="34925" cap="rnd">
                <a:solidFill>
                  <a:srgbClr val="EF4434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E997-4390-8CAF-20DA0B0A46F2}"/>
              </c:ext>
            </c:extLst>
          </c:dPt>
          <c:dPt>
            <c:idx val="4"/>
            <c:marker>
              <c:symbol val="circle"/>
              <c:size val="7"/>
              <c:spPr>
                <a:solidFill>
                  <a:schemeClr val="tx1">
                    <a:alpha val="94000"/>
                  </a:schemeClr>
                </a:solidFill>
                <a:ln w="9525">
                  <a:solidFill>
                    <a:schemeClr val="bg2">
                      <a:lumMod val="75000"/>
                    </a:schemeClr>
                  </a:solidFill>
                  <a:round/>
                  <a:headEnd type="none"/>
                </a:ln>
                <a:effectLst>
                  <a:outerShdw blurRad="57150" dist="19050" dir="5400000" algn="ctr" rotWithShape="0">
                    <a:srgbClr val="000000">
                      <a:alpha val="63000"/>
                    </a:srgbClr>
                  </a:outerShdw>
                </a:effectLst>
              </c:spPr>
            </c:marker>
            <c:bubble3D val="0"/>
            <c:spPr>
              <a:ln w="34925" cap="rnd">
                <a:solidFill>
                  <a:srgbClr val="EF4434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E997-4390-8CAF-20DA0B0A46F2}"/>
              </c:ext>
            </c:extLst>
          </c:dPt>
          <c:dPt>
            <c:idx val="5"/>
            <c:marker>
              <c:symbol val="circle"/>
              <c:size val="7"/>
              <c:spPr>
                <a:solidFill>
                  <a:schemeClr val="tx1">
                    <a:alpha val="94000"/>
                  </a:schemeClr>
                </a:solidFill>
                <a:ln w="9525">
                  <a:solidFill>
                    <a:schemeClr val="bg2">
                      <a:lumMod val="75000"/>
                    </a:schemeClr>
                  </a:solidFill>
                  <a:round/>
                  <a:headEnd type="none"/>
                </a:ln>
                <a:effectLst>
                  <a:outerShdw blurRad="57150" dist="19050" dir="5400000" algn="ctr" rotWithShape="0">
                    <a:srgbClr val="000000">
                      <a:alpha val="63000"/>
                    </a:srgbClr>
                  </a:outerShdw>
                </a:effectLst>
              </c:spPr>
            </c:marker>
            <c:bubble3D val="0"/>
            <c:spPr>
              <a:ln w="34925" cap="rnd">
                <a:solidFill>
                  <a:srgbClr val="EF4434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E997-4390-8CAF-20DA0B0A46F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Edifici_Circoscrizioni!$E$14:$E$19</c:f>
              <c:strCache>
                <c:ptCount val="6"/>
                <c:pt idx="0">
                  <c:v>B1</c:v>
                </c:pt>
                <c:pt idx="1">
                  <c:v>C2</c:v>
                </c:pt>
                <c:pt idx="2">
                  <c:v>C1</c:v>
                </c:pt>
                <c:pt idx="3">
                  <c:v>B2</c:v>
                </c:pt>
                <c:pt idx="4">
                  <c:v>C3</c:v>
                </c:pt>
                <c:pt idx="5">
                  <c:v>F</c:v>
                </c:pt>
              </c:strCache>
            </c:strRef>
          </c:cat>
          <c:val>
            <c:numRef>
              <c:f>Edifici_Circoscrizioni!$I$14:$I$19</c:f>
              <c:numCache>
                <c:formatCode>0%</c:formatCode>
                <c:ptCount val="6"/>
                <c:pt idx="0">
                  <c:v>0.54183266932270913</c:v>
                </c:pt>
                <c:pt idx="1">
                  <c:v>0.25896414342629481</c:v>
                </c:pt>
                <c:pt idx="2">
                  <c:v>0.15936254980079681</c:v>
                </c:pt>
                <c:pt idx="3">
                  <c:v>2.7888446215139442E-2</c:v>
                </c:pt>
                <c:pt idx="4">
                  <c:v>7.9681274900398405E-3</c:v>
                </c:pt>
                <c:pt idx="5">
                  <c:v>3.9840637450199202E-3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C80-4F48-A567-3A12820CE4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1116416"/>
        <c:axId val="401116088"/>
      </c:lineChart>
      <c:catAx>
        <c:axId val="40112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it-IT"/>
          </a:p>
        </c:txPr>
        <c:crossAx val="401121336"/>
        <c:crosses val="autoZero"/>
        <c:auto val="1"/>
        <c:lblAlgn val="ctr"/>
        <c:lblOffset val="100"/>
        <c:noMultiLvlLbl val="0"/>
      </c:catAx>
      <c:valAx>
        <c:axId val="40112133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lt1">
                  <a:lumMod val="95000"/>
                  <a:alpha val="5000"/>
                </a:schemeClr>
              </a:solidFill>
            </a:ln>
            <a:effectLst/>
          </c:spPr>
        </c:minorGridlines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it-IT"/>
          </a:p>
        </c:txPr>
        <c:crossAx val="401122976"/>
        <c:crosses val="autoZero"/>
        <c:crossBetween val="between"/>
      </c:valAx>
      <c:valAx>
        <c:axId val="401116088"/>
        <c:scaling>
          <c:orientation val="minMax"/>
          <c:max val="1"/>
        </c:scaling>
        <c:delete val="0"/>
        <c:axPos val="r"/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it-IT"/>
          </a:p>
        </c:txPr>
        <c:crossAx val="401116416"/>
        <c:crosses val="max"/>
        <c:crossBetween val="between"/>
      </c:valAx>
      <c:catAx>
        <c:axId val="40111641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0111608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1B2630"/>
    </a:solidFill>
    <a:ln cap="flat">
      <a:noFill/>
    </a:ln>
    <a:effectLst/>
  </c:spPr>
  <c:txPr>
    <a:bodyPr/>
    <a:lstStyle/>
    <a:p>
      <a:pPr>
        <a:defRPr>
          <a:latin typeface="Open Sans" panose="020B0606030504020204" pitchFamily="34" charset="0"/>
          <a:ea typeface="Open Sans" panose="020B0606030504020204" pitchFamily="34" charset="0"/>
          <a:cs typeface="Open Sans" panose="020B0606030504020204" pitchFamily="34" charset="0"/>
        </a:defRPr>
      </a:pPr>
      <a:endParaRPr lang="it-IT"/>
    </a:p>
  </c:txPr>
  <c:printSettings>
    <c:headerFooter/>
    <c:pageMargins b="1.1811023622047245" l="0.78740157480314965" r="1.1811023622047245" t="1.1811023622047245" header="0" footer="0"/>
    <c:pageSetup paperSize="9"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rgbClr val="FFC9C9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7A4E-402E-BC72-B3A2911F2638}"/>
              </c:ext>
            </c:extLst>
          </c:dPt>
          <c:dPt>
            <c:idx val="1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7A4E-402E-BC72-B3A2911F263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Tecnologia_Riscaldamento!$N$58:$N$59</c:f>
              <c:strCache>
                <c:ptCount val="2"/>
                <c:pt idx="0">
                  <c:v>Caldaie Murali</c:v>
                </c:pt>
                <c:pt idx="1">
                  <c:v>Centralizzato</c:v>
                </c:pt>
              </c:strCache>
            </c:strRef>
          </c:cat>
          <c:val>
            <c:numRef>
              <c:f>Tecnologia_Riscaldamento!$O$58:$O$59</c:f>
              <c:numCache>
                <c:formatCode>0</c:formatCode>
                <c:ptCount val="2"/>
                <c:pt idx="0" formatCode="General">
                  <c:v>7</c:v>
                </c:pt>
                <c:pt idx="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A4E-402E-BC72-B3A2911F2638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6-7A4E-402E-BC72-B3A2911F263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8-7A4E-402E-BC72-B3A2911F2638}"/>
              </c:ext>
            </c:extLst>
          </c:dPt>
          <c:dPt>
            <c:idx val="2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A-7A4E-402E-BC72-B3A2911F263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C-7A4E-402E-BC72-B3A2911F263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E-7A4E-402E-BC72-B3A2911F263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0-7A4E-402E-BC72-B3A2911F263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2-7A4E-402E-BC72-B3A2911F2638}"/>
              </c:ext>
            </c:extLst>
          </c:dPt>
          <c:dPt>
            <c:idx val="7"/>
            <c:bubble3D val="0"/>
            <c:spPr>
              <a:solidFill>
                <a:schemeClr val="bg2">
                  <a:lumMod val="75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4-7A4E-402E-BC72-B3A2911F2638}"/>
              </c:ext>
            </c:extLst>
          </c:dPt>
          <c:dPt>
            <c:idx val="8"/>
            <c:bubble3D val="0"/>
            <c:spPr>
              <a:solidFill>
                <a:schemeClr val="bg2">
                  <a:lumMod val="75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6-7A4E-402E-BC72-B3A2911F2638}"/>
              </c:ext>
            </c:extLst>
          </c:dPt>
          <c:dPt>
            <c:idx val="9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8-7A4E-402E-BC72-B3A2911F2638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A-7A4E-402E-BC72-B3A2911F2638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C-7A4E-402E-BC72-B3A2911F263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Tecnologia_Riscaldamento!$N$58:$N$59</c:f>
              <c:strCache>
                <c:ptCount val="2"/>
                <c:pt idx="0">
                  <c:v>Caldaie Murali</c:v>
                </c:pt>
                <c:pt idx="1">
                  <c:v>Centralizzato</c:v>
                </c:pt>
              </c:strCache>
            </c:strRef>
          </c:cat>
          <c:val>
            <c:numRef>
              <c:f>Tecnologia_Riscaldamento!$P$61:$P$72</c:f>
              <c:numCache>
                <c:formatCode>0</c:formatCode>
                <c:ptCount val="12"/>
                <c:pt idx="0">
                  <c:v>6</c:v>
                </c:pt>
                <c:pt idx="2">
                  <c:v>1</c:v>
                </c:pt>
                <c:pt idx="8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7A4E-402E-BC72-B3A2911F263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1">
          <a:solidFill>
            <a:sysClr val="windowText" lastClr="000000"/>
          </a:solidFill>
          <a:latin typeface="Open Sans" panose="020B0606030504020204" pitchFamily="34" charset="0"/>
          <a:ea typeface="Open Sans" panose="020B0606030504020204" pitchFamily="34" charset="0"/>
          <a:cs typeface="Open Sans" panose="020B0606030504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rgbClr val="FFC9C9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2E06-4F4C-98B1-C60E7F2574A3}"/>
              </c:ext>
            </c:extLst>
          </c:dPt>
          <c:dPt>
            <c:idx val="1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2E06-4F4C-98B1-C60E7F2574A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Tecnologia_Riscaldamento!$N$13:$N$14</c:f>
              <c:strCache>
                <c:ptCount val="2"/>
                <c:pt idx="0">
                  <c:v>Caldaie Murali</c:v>
                </c:pt>
                <c:pt idx="1">
                  <c:v>Centralizzato</c:v>
                </c:pt>
              </c:strCache>
            </c:strRef>
          </c:cat>
          <c:val>
            <c:numRef>
              <c:f>Tecnologia_Riscaldamento!$O$13:$O$14</c:f>
              <c:numCache>
                <c:formatCode>0</c:formatCode>
                <c:ptCount val="2"/>
                <c:pt idx="0" formatCode="General">
                  <c:v>8</c:v>
                </c:pt>
                <c:pt idx="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E06-4F4C-98B1-C60E7F2574A3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6-2E06-4F4C-98B1-C60E7F2574A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8-2E06-4F4C-98B1-C60E7F2574A3}"/>
              </c:ext>
            </c:extLst>
          </c:dPt>
          <c:dPt>
            <c:idx val="2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A-2E06-4F4C-98B1-C60E7F2574A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C-2E06-4F4C-98B1-C60E7F2574A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E-2E06-4F4C-98B1-C60E7F2574A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0-2E06-4F4C-98B1-C60E7F2574A3}"/>
              </c:ext>
            </c:extLst>
          </c:dPt>
          <c:dPt>
            <c:idx val="6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2-2E06-4F4C-98B1-C60E7F2574A3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4-2E06-4F4C-98B1-C60E7F2574A3}"/>
              </c:ext>
            </c:extLst>
          </c:dPt>
          <c:dPt>
            <c:idx val="8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6-2E06-4F4C-98B1-C60E7F2574A3}"/>
              </c:ext>
            </c:extLst>
          </c:dPt>
          <c:dPt>
            <c:idx val="9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8-2E06-4F4C-98B1-C60E7F2574A3}"/>
              </c:ext>
            </c:extLst>
          </c:dPt>
          <c:dPt>
            <c:idx val="10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A-2E06-4F4C-98B1-C60E7F2574A3}"/>
              </c:ext>
            </c:extLst>
          </c:dPt>
          <c:dPt>
            <c:idx val="11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C-2E06-4F4C-98B1-C60E7F2574A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Tecnologia_Riscaldamento!$N$13:$N$14</c:f>
              <c:strCache>
                <c:ptCount val="2"/>
                <c:pt idx="0">
                  <c:v>Caldaie Murali</c:v>
                </c:pt>
                <c:pt idx="1">
                  <c:v>Centralizzato</c:v>
                </c:pt>
              </c:strCache>
            </c:strRef>
          </c:cat>
          <c:val>
            <c:numRef>
              <c:f>Tecnologia_Riscaldamento!$P$16:$P$27</c:f>
              <c:numCache>
                <c:formatCode>0</c:formatCode>
                <c:ptCount val="12"/>
                <c:pt idx="0">
                  <c:v>8</c:v>
                </c:pt>
                <c:pt idx="9">
                  <c:v>2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2E06-4F4C-98B1-C60E7F2574A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1">
          <a:solidFill>
            <a:sysClr val="windowText" lastClr="000000"/>
          </a:solidFill>
          <a:latin typeface="Open Sans" panose="020B0606030504020204" pitchFamily="34" charset="0"/>
          <a:ea typeface="Open Sans" panose="020B0606030504020204" pitchFamily="34" charset="0"/>
          <a:cs typeface="Open Sans" panose="020B0606030504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AE55-4890-A53B-7D8DCBC1394B}"/>
              </c:ext>
            </c:extLst>
          </c:dPt>
          <c:dPt>
            <c:idx val="1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AE55-4890-A53B-7D8DCBC1394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Tecnologia_Riscaldamento!$T$13:$T$14</c:f>
              <c:strCache>
                <c:ptCount val="2"/>
                <c:pt idx="0">
                  <c:v>Caldaie Murali</c:v>
                </c:pt>
                <c:pt idx="1">
                  <c:v>Centralizzato</c:v>
                </c:pt>
              </c:strCache>
            </c:strRef>
          </c:cat>
          <c:val>
            <c:numRef>
              <c:f>Tecnologia_Riscaldamento!$U$13:$U$14</c:f>
              <c:numCache>
                <c:formatCode>0</c:formatCode>
                <c:ptCount val="2"/>
                <c:pt idx="1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E55-4890-A53B-7D8DCBC1394B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6-AE55-4890-A53B-7D8DCBC1394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8-AE55-4890-A53B-7D8DCBC1394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A-AE55-4890-A53B-7D8DCBC1394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C-AE55-4890-A53B-7D8DCBC1394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E-AE55-4890-A53B-7D8DCBC1394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0-AE55-4890-A53B-7D8DCBC1394B}"/>
              </c:ext>
            </c:extLst>
          </c:dPt>
          <c:dPt>
            <c:idx val="6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2-AE55-4890-A53B-7D8DCBC1394B}"/>
              </c:ext>
            </c:extLst>
          </c:dPt>
          <c:dPt>
            <c:idx val="7"/>
            <c:bubble3D val="0"/>
            <c:spPr>
              <a:solidFill>
                <a:schemeClr val="bg2">
                  <a:lumMod val="75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4-AE55-4890-A53B-7D8DCBC1394B}"/>
              </c:ext>
            </c:extLst>
          </c:dPt>
          <c:dPt>
            <c:idx val="8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6-AE55-4890-A53B-7D8DCBC1394B}"/>
              </c:ext>
            </c:extLst>
          </c:dPt>
          <c:dPt>
            <c:idx val="9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8-AE55-4890-A53B-7D8DCBC1394B}"/>
              </c:ext>
            </c:extLst>
          </c:dPt>
          <c:dPt>
            <c:idx val="10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A-AE55-4890-A53B-7D8DCBC1394B}"/>
              </c:ext>
            </c:extLst>
          </c:dPt>
          <c:dPt>
            <c:idx val="11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C-AE55-4890-A53B-7D8DCBC1394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Tecnologia_Riscaldamento!$T$13:$T$14</c:f>
              <c:strCache>
                <c:ptCount val="2"/>
                <c:pt idx="0">
                  <c:v>Caldaie Murali</c:v>
                </c:pt>
                <c:pt idx="1">
                  <c:v>Centralizzato</c:v>
                </c:pt>
              </c:strCache>
            </c:strRef>
          </c:cat>
          <c:val>
            <c:numRef>
              <c:f>Tecnologia_Riscaldamento!$V$16:$V$27</c:f>
              <c:numCache>
                <c:formatCode>0</c:formatCode>
                <c:ptCount val="12"/>
                <c:pt idx="8">
                  <c:v>11</c:v>
                </c:pt>
                <c:pt idx="11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AE55-4890-A53B-7D8DCBC1394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1">
          <a:solidFill>
            <a:sysClr val="windowText" lastClr="000000"/>
          </a:solidFill>
          <a:latin typeface="Open Sans" panose="020B0606030504020204" pitchFamily="34" charset="0"/>
          <a:ea typeface="Open Sans" panose="020B0606030504020204" pitchFamily="34" charset="0"/>
          <a:cs typeface="Open Sans" panose="020B0606030504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2B17-4A9C-ACE2-28827D6BF549}"/>
              </c:ext>
            </c:extLst>
          </c:dPt>
          <c:dPt>
            <c:idx val="1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2B17-4A9C-ACE2-28827D6BF54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Tecnologia_Riscaldamento!$B$58:$B$59</c:f>
              <c:strCache>
                <c:ptCount val="2"/>
                <c:pt idx="0">
                  <c:v>Caldaie Murali</c:v>
                </c:pt>
                <c:pt idx="1">
                  <c:v>Centralizzato</c:v>
                </c:pt>
              </c:strCache>
            </c:strRef>
          </c:cat>
          <c:val>
            <c:numRef>
              <c:f>Tecnologia_Riscaldamento!$C$58:$C$59</c:f>
              <c:numCache>
                <c:formatCode>0</c:formatCode>
                <c:ptCount val="2"/>
                <c:pt idx="1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B17-4A9C-ACE2-28827D6BF549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6-2B17-4A9C-ACE2-28827D6BF54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8-2B17-4A9C-ACE2-28827D6BF54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A-2B17-4A9C-ACE2-28827D6BF54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C-2B17-4A9C-ACE2-28827D6BF54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E-2B17-4A9C-ACE2-28827D6BF549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0-2B17-4A9C-ACE2-28827D6BF549}"/>
              </c:ext>
            </c:extLst>
          </c:dPt>
          <c:dPt>
            <c:idx val="6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2-2B17-4A9C-ACE2-28827D6BF549}"/>
              </c:ext>
            </c:extLst>
          </c:dPt>
          <c:dPt>
            <c:idx val="7"/>
            <c:bubble3D val="0"/>
            <c:spPr>
              <a:solidFill>
                <a:schemeClr val="bg2">
                  <a:lumMod val="75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4-2B17-4A9C-ACE2-28827D6BF549}"/>
              </c:ext>
            </c:extLst>
          </c:dPt>
          <c:dPt>
            <c:idx val="8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6-2B17-4A9C-ACE2-28827D6BF549}"/>
              </c:ext>
            </c:extLst>
          </c:dPt>
          <c:dPt>
            <c:idx val="9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8-2B17-4A9C-ACE2-28827D6BF549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A-2B17-4A9C-ACE2-28827D6BF549}"/>
              </c:ext>
            </c:extLst>
          </c:dPt>
          <c:dPt>
            <c:idx val="11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C-2B17-4A9C-ACE2-28827D6BF54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Tecnologia_Riscaldamento!$B$58:$B$59</c:f>
              <c:strCache>
                <c:ptCount val="2"/>
                <c:pt idx="0">
                  <c:v>Caldaie Murali</c:v>
                </c:pt>
                <c:pt idx="1">
                  <c:v>Centralizzato</c:v>
                </c:pt>
              </c:strCache>
            </c:strRef>
          </c:cat>
          <c:val>
            <c:numRef>
              <c:f>Tecnologia_Riscaldamento!$D$61:$D$72</c:f>
              <c:numCache>
                <c:formatCode>0</c:formatCode>
                <c:ptCount val="12"/>
                <c:pt idx="6">
                  <c:v>1</c:v>
                </c:pt>
                <c:pt idx="8">
                  <c:v>15</c:v>
                </c:pt>
                <c:pt idx="9">
                  <c:v>11</c:v>
                </c:pt>
                <c:pt idx="11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2B17-4A9C-ACE2-28827D6BF54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1">
          <a:solidFill>
            <a:sysClr val="windowText" lastClr="000000"/>
          </a:solidFill>
          <a:latin typeface="Open Sans" panose="020B0606030504020204" pitchFamily="34" charset="0"/>
          <a:ea typeface="Open Sans" panose="020B0606030504020204" pitchFamily="34" charset="0"/>
          <a:cs typeface="Open Sans" panose="020B0606030504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rgbClr val="FFC9C9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3A56-4A8F-831B-3FB4B90F7038}"/>
              </c:ext>
            </c:extLst>
          </c:dPt>
          <c:dPt>
            <c:idx val="1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3A56-4A8F-831B-3FB4B90F703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Tecnologia_Riscaldamento!$H$58:$H$59</c:f>
              <c:strCache>
                <c:ptCount val="2"/>
                <c:pt idx="0">
                  <c:v>Caldaie Murali</c:v>
                </c:pt>
                <c:pt idx="1">
                  <c:v>Centralizzato</c:v>
                </c:pt>
              </c:strCache>
            </c:strRef>
          </c:cat>
          <c:val>
            <c:numRef>
              <c:f>Tecnologia_Riscaldamento!$I$58:$I$59</c:f>
              <c:numCache>
                <c:formatCode>0</c:formatCode>
                <c:ptCount val="2"/>
                <c:pt idx="0" formatCode="General">
                  <c:v>26</c:v>
                </c:pt>
                <c:pt idx="1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A56-4A8F-831B-3FB4B90F7038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6-3A56-4A8F-831B-3FB4B90F7038}"/>
              </c:ext>
            </c:extLst>
          </c:dPt>
          <c:dPt>
            <c:idx val="1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8-3A56-4A8F-831B-3FB4B90F7038}"/>
              </c:ext>
            </c:extLst>
          </c:dPt>
          <c:dPt>
            <c:idx val="2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A-3A56-4A8F-831B-3FB4B90F7038}"/>
              </c:ext>
            </c:extLst>
          </c:dPt>
          <c:dPt>
            <c:idx val="3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C-3A56-4A8F-831B-3FB4B90F7038}"/>
              </c:ext>
            </c:extLst>
          </c:dPt>
          <c:dPt>
            <c:idx val="4"/>
            <c:bubble3D val="0"/>
            <c:spPr>
              <a:solidFill>
                <a:schemeClr val="bg2">
                  <a:lumMod val="75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E-3A56-4A8F-831B-3FB4B90F7038}"/>
              </c:ext>
            </c:extLst>
          </c:dPt>
          <c:dPt>
            <c:idx val="5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0-3A56-4A8F-831B-3FB4B90F7038}"/>
              </c:ext>
            </c:extLst>
          </c:dPt>
          <c:dPt>
            <c:idx val="6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2-3A56-4A8F-831B-3FB4B90F7038}"/>
              </c:ext>
            </c:extLst>
          </c:dPt>
          <c:dPt>
            <c:idx val="7"/>
            <c:bubble3D val="0"/>
            <c:spPr>
              <a:solidFill>
                <a:schemeClr val="bg2">
                  <a:lumMod val="75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4-3A56-4A8F-831B-3FB4B90F7038}"/>
              </c:ext>
            </c:extLst>
          </c:dPt>
          <c:dPt>
            <c:idx val="8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6-3A56-4A8F-831B-3FB4B90F7038}"/>
              </c:ext>
            </c:extLst>
          </c:dPt>
          <c:dPt>
            <c:idx val="9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8-3A56-4A8F-831B-3FB4B90F7038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A-3A56-4A8F-831B-3FB4B90F7038}"/>
              </c:ext>
            </c:extLst>
          </c:dPt>
          <c:dPt>
            <c:idx val="11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C-3A56-4A8F-831B-3FB4B90F703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Tecnologia_Riscaldamento!$H$58:$H$59</c:f>
              <c:strCache>
                <c:ptCount val="2"/>
                <c:pt idx="0">
                  <c:v>Caldaie Murali</c:v>
                </c:pt>
                <c:pt idx="1">
                  <c:v>Centralizzato</c:v>
                </c:pt>
              </c:strCache>
            </c:strRef>
          </c:cat>
          <c:val>
            <c:numRef>
              <c:f>Tecnologia_Riscaldamento!$J$61:$J$72</c:f>
              <c:numCache>
                <c:formatCode>0</c:formatCode>
                <c:ptCount val="12"/>
                <c:pt idx="0">
                  <c:v>8</c:v>
                </c:pt>
                <c:pt idx="1">
                  <c:v>7</c:v>
                </c:pt>
                <c:pt idx="2">
                  <c:v>5</c:v>
                </c:pt>
                <c:pt idx="3">
                  <c:v>6</c:v>
                </c:pt>
                <c:pt idx="7">
                  <c:v>2</c:v>
                </c:pt>
                <c:pt idx="8">
                  <c:v>14</c:v>
                </c:pt>
                <c:pt idx="9">
                  <c:v>11</c:v>
                </c:pt>
                <c:pt idx="11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3A56-4A8F-831B-3FB4B90F703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1">
          <a:solidFill>
            <a:sysClr val="windowText" lastClr="000000"/>
          </a:solidFill>
          <a:latin typeface="Open Sans" panose="020B0606030504020204" pitchFamily="34" charset="0"/>
          <a:ea typeface="Open Sans" panose="020B0606030504020204" pitchFamily="34" charset="0"/>
          <a:cs typeface="Open Sans" panose="020B0606030504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963A-4B8A-9F77-28C5C77AAA75}"/>
              </c:ext>
            </c:extLst>
          </c:dPt>
          <c:dPt>
            <c:idx val="1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963A-4B8A-9F77-28C5C77AAA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Tecnologia_Riscaldamento!$T$58:$T$59</c:f>
              <c:strCache>
                <c:ptCount val="2"/>
                <c:pt idx="0">
                  <c:v>Caldaie Murali</c:v>
                </c:pt>
                <c:pt idx="1">
                  <c:v>Centralizzato</c:v>
                </c:pt>
              </c:strCache>
            </c:strRef>
          </c:cat>
          <c:val>
            <c:numRef>
              <c:f>Tecnologia_Riscaldamento!$U$58:$U$59</c:f>
              <c:numCache>
                <c:formatCode>0</c:formatCode>
                <c:ptCount val="2"/>
                <c:pt idx="1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3A-4B8A-9F77-28C5C77AAA75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6-963A-4B8A-9F77-28C5C77AAA7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8-963A-4B8A-9F77-28C5C77AAA7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A-963A-4B8A-9F77-28C5C77AAA7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C-963A-4B8A-9F77-28C5C77AAA7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E-963A-4B8A-9F77-28C5C77AAA7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0-963A-4B8A-9F77-28C5C77AAA7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2-963A-4B8A-9F77-28C5C77AAA75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4-963A-4B8A-9F77-28C5C77AAA75}"/>
              </c:ext>
            </c:extLst>
          </c:dPt>
          <c:dPt>
            <c:idx val="8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6-963A-4B8A-9F77-28C5C77AAA75}"/>
              </c:ext>
            </c:extLst>
          </c:dPt>
          <c:dPt>
            <c:idx val="9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8-963A-4B8A-9F77-28C5C77AAA75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A-963A-4B8A-9F77-28C5C77AAA75}"/>
              </c:ext>
            </c:extLst>
          </c:dPt>
          <c:dPt>
            <c:idx val="11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C-963A-4B8A-9F77-28C5C77AAA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Tecnologia_Riscaldamento!$T$58:$T$59</c:f>
              <c:strCache>
                <c:ptCount val="2"/>
                <c:pt idx="0">
                  <c:v>Caldaie Murali</c:v>
                </c:pt>
                <c:pt idx="1">
                  <c:v>Centralizzato</c:v>
                </c:pt>
              </c:strCache>
            </c:strRef>
          </c:cat>
          <c:val>
            <c:numRef>
              <c:f>Tecnologia_Riscaldamento!$V$61:$V$72</c:f>
              <c:numCache>
                <c:formatCode>0</c:formatCode>
                <c:ptCount val="12"/>
                <c:pt idx="8">
                  <c:v>5</c:v>
                </c:pt>
                <c:pt idx="11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963A-4B8A-9F77-28C5C77AAA7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1">
          <a:solidFill>
            <a:sysClr val="windowText" lastClr="000000"/>
          </a:solidFill>
          <a:latin typeface="Open Sans" panose="020B0606030504020204" pitchFamily="34" charset="0"/>
          <a:ea typeface="Open Sans" panose="020B0606030504020204" pitchFamily="34" charset="0"/>
          <a:cs typeface="Open Sans" panose="020B0606030504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rgbClr val="FFC9C9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DDC5-4241-B6B9-FFACBDD0C68C}"/>
              </c:ext>
            </c:extLst>
          </c:dPt>
          <c:dPt>
            <c:idx val="1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DDC5-4241-B6B9-FFACBDD0C68C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CDDB3057-E2DE-4B4B-85B7-6212BB263104}" type="CATEGORYNAME">
                      <a:rPr lang="en-US"/>
                      <a:pPr/>
                      <a:t>[NOME CATEGORIA]</a:t>
                    </a:fld>
                    <a:endParaRPr lang="en-US" baseline="0"/>
                  </a:p>
                  <a:p>
                    <a:r>
                      <a:rPr lang="en-US" baseline="0"/>
                      <a:t> </a:t>
                    </a:r>
                    <a:fld id="{6622A32D-2A49-4496-ADFA-BEBFF5A04748}" type="VALUE">
                      <a:rPr lang="en-US" baseline="0"/>
                      <a:pPr/>
                      <a:t>[VALORE]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576796449745749"/>
                      <c:h val="0.22419680958719243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DDC5-4241-B6B9-FFACBDD0C68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1F6CCA40-3C20-484B-AD8D-C88B77E81CF6}" type="CATEGORYNAME">
                      <a:rPr lang="en-US"/>
                      <a:pPr/>
                      <a:t>[NOME CATEGORIA]</a:t>
                    </a:fld>
                    <a:endParaRPr lang="en-US"/>
                  </a:p>
                  <a:p>
                    <a:r>
                      <a:rPr lang="en-US"/>
                      <a:t> </a:t>
                    </a:r>
                    <a:fld id="{4803BD91-D836-45BB-8236-4A00223EE1D0}" type="VALUE">
                      <a:rPr lang="en-US"/>
                      <a:pPr/>
                      <a:t>[VALORE]</a:t>
                    </a:fld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057802584632976"/>
                      <c:h val="0.17814764344958026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DDC5-4241-B6B9-FFACBDD0C6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Circ_Riscaldamento!$B$14:$B$15</c:f>
              <c:strCache>
                <c:ptCount val="2"/>
                <c:pt idx="0">
                  <c:v>Caldaie Murali</c:v>
                </c:pt>
                <c:pt idx="1">
                  <c:v>Centralizzato</c:v>
                </c:pt>
              </c:strCache>
            </c:strRef>
          </c:cat>
          <c:val>
            <c:numRef>
              <c:f>Circ_Riscaldamento!$C$14:$C$15</c:f>
              <c:numCache>
                <c:formatCode>0</c:formatCode>
                <c:ptCount val="2"/>
                <c:pt idx="0" formatCode="General">
                  <c:v>18</c:v>
                </c:pt>
                <c:pt idx="1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DC5-4241-B6B9-FFACBDD0C68C}"/>
            </c:ext>
          </c:extLst>
        </c:ser>
        <c:ser>
          <c:idx val="1"/>
          <c:order val="1"/>
          <c:spPr>
            <a:solidFill>
              <a:srgbClr val="C00000"/>
            </a:solidFill>
          </c:spPr>
          <c:dPt>
            <c:idx val="0"/>
            <c:bubble3D val="0"/>
            <c:spPr>
              <a:solidFill>
                <a:srgbClr val="C00000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6-DDC5-4241-B6B9-FFACBDD0C68C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14CC0ADD-76A7-4041-A760-CB5DCD4E5FDD}" type="CELLREF">
                      <a:rPr lang="en-US"/>
                      <a:pPr/>
                      <a:t>[RIFCELLA]</a:t>
                    </a:fld>
                    <a:endParaRPr lang="en-US"/>
                  </a:p>
                  <a:p>
                    <a:fld id="{8219FE2C-77F2-42C0-BA44-8FB999296DD9}" type="CELLREF">
                      <a:rPr lang="en-US" baseline="0"/>
                      <a:pPr/>
                      <a:t>[RIFCELLA]</a:t>
                    </a:fld>
                    <a:endParaRPr lang="it-IT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482385074557409"/>
                      <c:h val="0.17378261906920894"/>
                    </c:manualLayout>
                  </c15:layout>
                  <c15:dlblFieldTable>
                    <c15:dlblFTEntry>
                      <c15:txfldGUID>{14CC0ADD-76A7-4041-A760-CB5DCD4E5FDD}</c15:txfldGUID>
                      <c15:f>Circ_Riscaldamento!$B$16</c15:f>
                      <c15:dlblFieldTableCache>
                        <c:ptCount val="1"/>
                        <c:pt idx="0">
                          <c:v>Circoscrizione 1</c:v>
                        </c:pt>
                      </c15:dlblFieldTableCache>
                    </c15:dlblFTEntry>
                    <c15:dlblFTEntry>
                      <c15:txfldGUID>{8219FE2C-77F2-42C0-BA44-8FB999296DD9}</c15:txfldGUID>
                      <c15:f>Circ_Riscaldamento!$C$16</c15:f>
                      <c15:dlblFieldTableCache>
                        <c:ptCount val="1"/>
                        <c:pt idx="0">
                          <c:v>40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DDC5-4241-B6B9-FFACBDD0C6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Circ_Riscaldamento!$B$14:$B$15</c:f>
              <c:strCache>
                <c:ptCount val="2"/>
                <c:pt idx="0">
                  <c:v>Caldaie Murali</c:v>
                </c:pt>
                <c:pt idx="1">
                  <c:v>Centralizzato</c:v>
                </c:pt>
              </c:strCache>
            </c:strRef>
          </c:cat>
          <c:val>
            <c:numRef>
              <c:f>Circ_Riscaldamento!$D$16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DC5-4241-B6B9-FFACBDD0C68C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Open Sans" panose="020B0606030504020204" pitchFamily="34" charset="0"/>
          <a:ea typeface="Open Sans" panose="020B0606030504020204" pitchFamily="34" charset="0"/>
          <a:cs typeface="Open Sans" panose="020B0606030504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rgbClr val="FFC9C9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6673-4F2C-86E6-6F47EBBC3D5E}"/>
              </c:ext>
            </c:extLst>
          </c:dPt>
          <c:dPt>
            <c:idx val="1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6673-4F2C-86E6-6F47EBBC3D5E}"/>
              </c:ext>
            </c:extLst>
          </c:dPt>
          <c:dLbls>
            <c:dLbl>
              <c:idx val="0"/>
              <c:layout>
                <c:manualLayout>
                  <c:x val="7.0295968166442496E-3"/>
                  <c:y val="-3.9755502833794649E-2"/>
                </c:manualLayout>
              </c:layout>
              <c:tx>
                <c:rich>
                  <a:bodyPr/>
                  <a:lstStyle/>
                  <a:p>
                    <a:fld id="{1B8898AB-E181-40AF-83B5-193DD1A7B454}" type="CATEGORYNAME">
                      <a:rPr lang="en-US"/>
                      <a:pPr/>
                      <a:t>[NOME CATEGORIA]</a:t>
                    </a:fld>
                    <a:endParaRPr lang="en-US"/>
                  </a:p>
                  <a:p>
                    <a:fld id="{560481B9-4B9B-4CED-954F-1D373D424E58}" type="VALUE">
                      <a:rPr lang="en-US" baseline="0"/>
                      <a:pPr/>
                      <a:t>[VALORE]</a:t>
                    </a:fld>
                    <a:endParaRPr lang="it-IT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7962363427941375"/>
                      <c:h val="0.2124410175299855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6673-4F2C-86E6-6F47EBBC3D5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0F56F21A-B923-400B-96C7-F7FDC76FAC28}" type="CATEGORYNAME">
                      <a:rPr lang="en-US"/>
                      <a:pPr/>
                      <a:t>[NOME CATEGORIA]</a:t>
                    </a:fld>
                    <a:endParaRPr lang="en-US"/>
                  </a:p>
                  <a:p>
                    <a:fld id="{FA8B9973-E6AA-4237-BCBB-B6C18C9B8EE4}" type="VALUE">
                      <a:rPr lang="en-US" baseline="0"/>
                      <a:pPr/>
                      <a:t>[VALORE]</a:t>
                    </a:fld>
                    <a:endParaRPr lang="it-IT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102559858766404"/>
                      <c:h val="0.17808389350204293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6673-4F2C-86E6-6F47EBBC3D5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Circ_Riscaldamento!$B$32:$B$34</c:f>
              <c:strCache>
                <c:ptCount val="3"/>
                <c:pt idx="0">
                  <c:v>Caldaie Murali</c:v>
                </c:pt>
                <c:pt idx="1">
                  <c:v>Centralizzato</c:v>
                </c:pt>
                <c:pt idx="2">
                  <c:v>Circoscrizione 3</c:v>
                </c:pt>
              </c:strCache>
            </c:strRef>
          </c:cat>
          <c:val>
            <c:numRef>
              <c:f>Circ_Riscaldamento!$C$32:$C$33</c:f>
              <c:numCache>
                <c:formatCode>0</c:formatCode>
                <c:ptCount val="2"/>
                <c:pt idx="0" formatCode="General">
                  <c:v>8</c:v>
                </c:pt>
                <c:pt idx="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673-4F2C-86E6-6F47EBBC3D5E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tx2">
                  <a:lumMod val="75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6-6673-4F2C-86E6-6F47EBBC3D5E}"/>
              </c:ext>
            </c:extLst>
          </c:dPt>
          <c:dLbls>
            <c:dLbl>
              <c:idx val="0"/>
              <c:layout>
                <c:manualLayout>
                  <c:x val="-1.751627496413991E-3"/>
                  <c:y val="2.4502273625939108E-2"/>
                </c:manualLayout>
              </c:layout>
              <c:tx>
                <c:rich>
                  <a:bodyPr/>
                  <a:lstStyle/>
                  <a:p>
                    <a:fld id="{23997A5F-48B9-4ACA-8B64-418CC53193C4}" type="CELLREF">
                      <a:rPr lang="en-US"/>
                      <a:pPr/>
                      <a:t>[RIFCELLA]</a:t>
                    </a:fld>
                    <a:endParaRPr lang="en-US"/>
                  </a:p>
                  <a:p>
                    <a:r>
                      <a:rPr lang="en-US" baseline="0"/>
                      <a:t>11</a:t>
                    </a:r>
                  </a:p>
                  <a:p>
                    <a:endParaRPr lang="it-IT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2229945934017434"/>
                      <c:h val="0.23326018189007508"/>
                    </c:manualLayout>
                  </c15:layout>
                  <c15:dlblFieldTable>
                    <c15:dlblFTEntry>
                      <c15:txfldGUID>{23997A5F-48B9-4ACA-8B64-418CC53193C4}</c15:txfldGUID>
                      <c15:f>Circ_Riscaldamento!$B$34</c15:f>
                      <c15:dlblFieldTableCache>
                        <c:ptCount val="1"/>
                        <c:pt idx="0">
                          <c:v>Circoscrizione 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6673-4F2C-86E6-6F47EBBC3D5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Circ_Riscaldamento!$B$32:$B$34</c:f>
              <c:strCache>
                <c:ptCount val="3"/>
                <c:pt idx="0">
                  <c:v>Caldaie Murali</c:v>
                </c:pt>
                <c:pt idx="1">
                  <c:v>Centralizzato</c:v>
                </c:pt>
                <c:pt idx="2">
                  <c:v>Circoscrizione 3</c:v>
                </c:pt>
              </c:strCache>
            </c:strRef>
          </c:cat>
          <c:val>
            <c:numRef>
              <c:f>Circ_Riscaldamento!$D$34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673-4F2C-86E6-6F47EBBC3D5E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Open Sans" panose="020B0606030504020204" pitchFamily="34" charset="0"/>
          <a:ea typeface="Open Sans" panose="020B0606030504020204" pitchFamily="34" charset="0"/>
          <a:cs typeface="Open Sans" panose="020B0606030504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rgbClr val="FFC9C9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42BB-4A05-9768-609CCA1DC9F4}"/>
              </c:ext>
            </c:extLst>
          </c:dPt>
          <c:dPt>
            <c:idx val="1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42BB-4A05-9768-609CCA1DC9F4}"/>
              </c:ext>
            </c:extLst>
          </c:dPt>
          <c:dLbls>
            <c:dLbl>
              <c:idx val="0"/>
              <c:layout>
                <c:manualLayout>
                  <c:x val="-1.7193265392418458E-3"/>
                  <c:y val="2.9293528403848725E-2"/>
                </c:manualLayout>
              </c:layout>
              <c:tx>
                <c:rich>
                  <a:bodyPr/>
                  <a:lstStyle/>
                  <a:p>
                    <a:fld id="{C6B8B9DC-5407-48DC-8B5C-5D13617E3201}" type="CATEGORYNAME">
                      <a:rPr lang="en-US"/>
                      <a:pPr/>
                      <a:t>[NOME CATEGORIA]</a:t>
                    </a:fld>
                    <a:endParaRPr lang="en-US" baseline="0"/>
                  </a:p>
                  <a:p>
                    <a:fld id="{0C82BF19-1647-4930-BE04-C77053BC39F9}" type="VALUE">
                      <a:rPr lang="en-US" baseline="0"/>
                      <a:pPr/>
                      <a:t>[VALORE]</a:t>
                    </a:fld>
                    <a:endParaRPr lang="it-IT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194292905197508"/>
                      <c:h val="0.19151706867009358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42BB-4A05-9768-609CCA1DC9F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1DB3612-6EB4-4F79-BB20-B9771E33AE50}" type="CATEGORYNAME">
                      <a:rPr lang="en-US"/>
                      <a:pPr/>
                      <a:t>[NOME CATEGORIA]</a:t>
                    </a:fld>
                    <a:endParaRPr lang="en-US"/>
                  </a:p>
                  <a:p>
                    <a:fld id="{3D7CB595-528E-4504-9877-B69BC2B2BFCC}" type="VALUE">
                      <a:rPr lang="en-US" baseline="0"/>
                      <a:pPr/>
                      <a:t>[VALORE]</a:t>
                    </a:fld>
                    <a:endParaRPr lang="it-IT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153536356614804"/>
                      <c:h val="0.17808389350204293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42BB-4A05-9768-609CCA1DC9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Circ_Riscaldamento!$O$13:$O$14</c:f>
              <c:strCache>
                <c:ptCount val="2"/>
                <c:pt idx="0">
                  <c:v>Caldaie Murali</c:v>
                </c:pt>
                <c:pt idx="1">
                  <c:v>Centralizzato</c:v>
                </c:pt>
              </c:strCache>
            </c:strRef>
          </c:cat>
          <c:val>
            <c:numRef>
              <c:f>Circ_Riscaldamento!$P$13:$P$14</c:f>
              <c:numCache>
                <c:formatCode>0</c:formatCode>
                <c:ptCount val="2"/>
                <c:pt idx="0" formatCode="General">
                  <c:v>16</c:v>
                </c:pt>
                <c:pt idx="1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2BB-4A05-9768-609CCA1DC9F4}"/>
            </c:ext>
          </c:extLst>
        </c:ser>
        <c:ser>
          <c:idx val="1"/>
          <c:order val="1"/>
          <c:spPr>
            <a:solidFill>
              <a:schemeClr val="bg1">
                <a:lumMod val="50000"/>
              </a:schemeClr>
            </a:solidFill>
          </c:spPr>
          <c:dPt>
            <c:idx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6-42BB-4A05-9768-609CCA1DC9F4}"/>
              </c:ext>
            </c:extLst>
          </c:dPt>
          <c:dLbls>
            <c:dLbl>
              <c:idx val="0"/>
              <c:layout>
                <c:manualLayout>
                  <c:x val="-1.050976497848401E-2"/>
                  <c:y val="1.6475550283379466E-7"/>
                </c:manualLayout>
              </c:layout>
              <c:tx>
                <c:rich>
                  <a:bodyPr/>
                  <a:lstStyle/>
                  <a:p>
                    <a:fld id="{BA5C6E65-E3D6-4BA5-A017-89BCA9A90A59}" type="CELLREF">
                      <a:rPr lang="en-US"/>
                      <a:pPr/>
                      <a:t>[RIFCELLA]</a:t>
                    </a:fld>
                    <a:endParaRPr lang="en-US" baseline="0"/>
                  </a:p>
                  <a:p>
                    <a:fld id="{4E4B0579-F0FE-4629-A49C-DD599C69CA99}" type="CELLREF">
                      <a:rPr lang="en-US" baseline="0"/>
                      <a:pPr/>
                      <a:t>[RIFCELLA]</a:t>
                    </a:fld>
                    <a:endParaRPr lang="it-IT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9427341939755047"/>
                      <c:h val="0.17808389350204293"/>
                    </c:manualLayout>
                  </c15:layout>
                  <c15:dlblFieldTable>
                    <c15:dlblFTEntry>
                      <c15:txfldGUID>{BA5C6E65-E3D6-4BA5-A017-89BCA9A90A59}</c15:txfldGUID>
                      <c15:f>Circ_Riscaldamento!$O$15</c15:f>
                      <c15:dlblFieldTableCache>
                        <c:ptCount val="1"/>
                        <c:pt idx="0">
                          <c:v>Circoscrizione 2</c:v>
                        </c:pt>
                      </c15:dlblFieldTableCache>
                    </c15:dlblFTEntry>
                    <c15:dlblFTEntry>
                      <c15:txfldGUID>{4E4B0579-F0FE-4629-A49C-DD599C69CA99}</c15:txfldGUID>
                      <c15:f>Circ_Riscaldamento!$P$15</c15:f>
                      <c15:dlblFieldTableCache>
                        <c:ptCount val="1"/>
                        <c:pt idx="0">
                          <c:v>45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42BB-4A05-9768-609CCA1DC9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Circ_Riscaldamento!$O$13:$O$14</c:f>
              <c:strCache>
                <c:ptCount val="2"/>
                <c:pt idx="0">
                  <c:v>Caldaie Murali</c:v>
                </c:pt>
                <c:pt idx="1">
                  <c:v>Centralizzato</c:v>
                </c:pt>
              </c:strCache>
            </c:strRef>
          </c:cat>
          <c:val>
            <c:numRef>
              <c:f>Circ_Riscaldamento!$Q$15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2BB-4A05-9768-609CCA1DC9F4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Open Sans" panose="020B0606030504020204" pitchFamily="34" charset="0"/>
          <a:ea typeface="Open Sans" panose="020B0606030504020204" pitchFamily="34" charset="0"/>
          <a:cs typeface="Open Sans" panose="020B0606030504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4617-464D-A005-2515F9739891}"/>
              </c:ext>
            </c:extLst>
          </c:dPt>
          <c:dPt>
            <c:idx val="1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4617-464D-A005-2515F9739891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617-464D-A005-2515F9739891}"/>
                </c:ext>
              </c:extLst>
            </c:dLbl>
            <c:dLbl>
              <c:idx val="1"/>
              <c:layout>
                <c:manualLayout>
                  <c:x val="-4.5542452830188679E-2"/>
                  <c:y val="-0.47431741795175958"/>
                </c:manualLayout>
              </c:layout>
              <c:tx>
                <c:rich>
                  <a:bodyPr/>
                  <a:lstStyle/>
                  <a:p>
                    <a:fld id="{43A20CD6-5DBD-4374-A698-8D92371EF8AF}" type="CATEGORYNAME">
                      <a:rPr lang="en-US"/>
                      <a:pPr/>
                      <a:t>[NOME CATEGORIA]</a:t>
                    </a:fld>
                    <a:endParaRPr lang="en-US"/>
                  </a:p>
                  <a:p>
                    <a:fld id="{76D2763E-7C76-40D4-9F23-202FA973669A}" type="VALUE">
                      <a:rPr lang="en-US" baseline="0"/>
                      <a:pPr/>
                      <a:t>[VALORE]</a:t>
                    </a:fld>
                    <a:endParaRPr lang="it-IT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452885358049204"/>
                      <c:h val="0.17808389350204293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4617-464D-A005-2515F973989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Circ_Riscaldamento!$O$32:$O$33</c:f>
              <c:strCache>
                <c:ptCount val="2"/>
                <c:pt idx="0">
                  <c:v>Caldaie Murali</c:v>
                </c:pt>
                <c:pt idx="1">
                  <c:v>Centralizzato</c:v>
                </c:pt>
              </c:strCache>
            </c:strRef>
          </c:cat>
          <c:val>
            <c:numRef>
              <c:f>Circ_Riscaldamento!$P$32:$P$33</c:f>
              <c:numCache>
                <c:formatCode>0</c:formatCode>
                <c:ptCount val="2"/>
                <c:pt idx="0" formatCode="General">
                  <c:v>0</c:v>
                </c:pt>
                <c:pt idx="1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617-464D-A005-2515F9739891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6-4617-464D-A005-2515F9739891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45BB6DB5-99EF-4C24-B561-8363B692E6FD}" type="CELLREF">
                      <a:rPr lang="en-US"/>
                      <a:pPr/>
                      <a:t>[RIFCELLA]</a:t>
                    </a:fld>
                    <a:endParaRPr lang="en-US"/>
                  </a:p>
                  <a:p>
                    <a:r>
                      <a:rPr lang="en-US" baseline="0"/>
                      <a:t>37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0127992938320647"/>
                      <c:h val="0.17808389350204293"/>
                    </c:manualLayout>
                  </c15:layout>
                  <c15:dlblFieldTable>
                    <c15:dlblFTEntry>
                      <c15:txfldGUID>{45BB6DB5-99EF-4C24-B561-8363B692E6FD}</c15:txfldGUID>
                      <c15:f>Circ_Riscaldamento!$O$34</c15:f>
                      <c15:dlblFieldTableCache>
                        <c:ptCount val="1"/>
                        <c:pt idx="0">
                          <c:v>Circoscrizione 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4617-464D-A005-2515F973989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Circ_Riscaldamento!$O$32:$O$33</c:f>
              <c:strCache>
                <c:ptCount val="2"/>
                <c:pt idx="0">
                  <c:v>Caldaie Murali</c:v>
                </c:pt>
                <c:pt idx="1">
                  <c:v>Centralizzato</c:v>
                </c:pt>
              </c:strCache>
            </c:strRef>
          </c:cat>
          <c:val>
            <c:numRef>
              <c:f>Circ_Riscaldamento!$Q$34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617-464D-A005-2515F9739891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Open Sans" panose="020B0606030504020204" pitchFamily="34" charset="0"/>
          <a:ea typeface="Open Sans" panose="020B0606030504020204" pitchFamily="34" charset="0"/>
          <a:cs typeface="Open Sans" panose="020B0606030504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225410043643037"/>
          <c:y val="0.5020835057618867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it-IT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Edifici_Circoscrizioni!$D$40</c:f>
              <c:strCache>
                <c:ptCount val="1"/>
                <c:pt idx="0">
                  <c:v>B1</c:v>
                </c:pt>
              </c:strCache>
            </c:strRef>
          </c:tx>
          <c:dPt>
            <c:idx val="0"/>
            <c:bubble3D val="0"/>
            <c:spPr>
              <a:solidFill>
                <a:srgbClr val="A54657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692E-452C-AE77-B2DD3E75CBFB}"/>
              </c:ext>
            </c:extLst>
          </c:dPt>
          <c:dPt>
            <c:idx val="1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692E-452C-AE77-B2DD3E75CBFB}"/>
              </c:ext>
            </c:extLst>
          </c:dPt>
          <c:dPt>
            <c:idx val="2"/>
            <c:bubble3D val="0"/>
            <c:spPr>
              <a:solidFill>
                <a:schemeClr val="tx2">
                  <a:lumMod val="7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692E-452C-AE77-B2DD3E75CBFB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692E-452C-AE77-B2DD3E75CBFB}"/>
              </c:ext>
            </c:extLst>
          </c:dPt>
          <c:dPt>
            <c:idx val="4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692E-452C-AE77-B2DD3E75CBFB}"/>
              </c:ext>
            </c:extLst>
          </c:dPt>
          <c:dPt>
            <c:idx val="5"/>
            <c:bubble3D val="0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692E-452C-AE77-B2DD3E75CBFB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692E-452C-AE77-B2DD3E75CBFB}"/>
              </c:ext>
            </c:extLst>
          </c:dPt>
          <c:dPt>
            <c:idx val="7"/>
            <c:bubble3D val="0"/>
            <c:spPr>
              <a:solidFill>
                <a:srgbClr val="6900B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692E-452C-AE77-B2DD3E75CBF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Edifici_Circoscrizioni!$C$41:$C$48</c:f>
              <c:strCache>
                <c:ptCount val="8"/>
                <c:pt idx="0">
                  <c:v>CIRC 1</c:v>
                </c:pt>
                <c:pt idx="1">
                  <c:v>CIRC 2</c:v>
                </c:pt>
                <c:pt idx="2">
                  <c:v>CIRC 3</c:v>
                </c:pt>
                <c:pt idx="3">
                  <c:v>CIRC 4</c:v>
                </c:pt>
                <c:pt idx="4">
                  <c:v>CIRC 5</c:v>
                </c:pt>
                <c:pt idx="5">
                  <c:v>CIRC 6</c:v>
                </c:pt>
                <c:pt idx="6">
                  <c:v>CIRC 7</c:v>
                </c:pt>
                <c:pt idx="7">
                  <c:v>CIRC 8</c:v>
                </c:pt>
              </c:strCache>
            </c:strRef>
          </c:cat>
          <c:val>
            <c:numRef>
              <c:f>Edifici_Circoscrizioni!$D$41:$D$48</c:f>
              <c:numCache>
                <c:formatCode>General</c:formatCode>
                <c:ptCount val="8"/>
                <c:pt idx="0">
                  <c:v>39</c:v>
                </c:pt>
                <c:pt idx="1">
                  <c:v>24</c:v>
                </c:pt>
                <c:pt idx="2">
                  <c:v>9</c:v>
                </c:pt>
                <c:pt idx="3">
                  <c:v>26</c:v>
                </c:pt>
                <c:pt idx="4">
                  <c:v>9</c:v>
                </c:pt>
                <c:pt idx="5">
                  <c:v>18</c:v>
                </c:pt>
                <c:pt idx="6">
                  <c:v>6</c:v>
                </c:pt>
                <c:pt idx="7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92E-452C-AE77-B2DD3E75CBF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>
      <a:noFill/>
    </a:ln>
    <a:effectLst/>
  </c:spPr>
  <c:txPr>
    <a:bodyPr/>
    <a:lstStyle/>
    <a:p>
      <a:pPr>
        <a:defRPr b="1">
          <a:latin typeface="Open Sans" panose="020B0606030504020204" pitchFamily="34" charset="0"/>
          <a:ea typeface="Open Sans" panose="020B0606030504020204" pitchFamily="34" charset="0"/>
          <a:cs typeface="Open Sans" panose="020B0606030504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solidFill>
              <a:schemeClr val="tx2">
                <a:lumMod val="40000"/>
                <a:lumOff val="60000"/>
              </a:schemeClr>
            </a:solidFill>
          </c:spPr>
          <c:dPt>
            <c:idx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C03E-4AC0-B45D-426754485CC5}"/>
              </c:ext>
            </c:extLst>
          </c:dPt>
          <c:dPt>
            <c:idx val="1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C03E-4AC0-B45D-426754485CC5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03E-4AC0-B45D-426754485CC5}"/>
                </c:ext>
              </c:extLst>
            </c:dLbl>
            <c:dLbl>
              <c:idx val="1"/>
              <c:layout>
                <c:manualLayout>
                  <c:x val="-1.7528470997644714E-2"/>
                  <c:y val="-0.47932995661423589"/>
                </c:manualLayout>
              </c:layout>
              <c:tx>
                <c:rich>
                  <a:bodyPr/>
                  <a:lstStyle/>
                  <a:p>
                    <a:fld id="{89CEA5D9-AAA5-4436-B545-28D6726E51F9}" type="CATEGORYNAME">
                      <a:rPr lang="en-US"/>
                      <a:pPr/>
                      <a:t>[NOME CATEGORIA]</a:t>
                    </a:fld>
                    <a:endParaRPr lang="en-US" baseline="0"/>
                  </a:p>
                  <a:p>
                    <a:r>
                      <a:rPr lang="en-US" baseline="0"/>
                      <a:t> </a:t>
                    </a:r>
                    <a:fld id="{8A2CA7EC-C3F3-460F-A903-9898834A1E3A}" type="VALUE">
                      <a:rPr lang="en-US" baseline="0"/>
                      <a:pPr/>
                      <a:t>[VALORE]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8775261858843318"/>
                      <c:h val="0.1773730153864207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C03E-4AC0-B45D-426754485CC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Circ_Riscaldamento!$B$49:$B$50</c:f>
              <c:strCache>
                <c:ptCount val="2"/>
                <c:pt idx="0">
                  <c:v>Caldaie Murali</c:v>
                </c:pt>
                <c:pt idx="1">
                  <c:v>Centralizzato</c:v>
                </c:pt>
              </c:strCache>
            </c:strRef>
          </c:cat>
          <c:val>
            <c:numRef>
              <c:f>Circ_Riscaldamento!$C$49:$C$50</c:f>
              <c:numCache>
                <c:formatCode>0</c:formatCode>
                <c:ptCount val="2"/>
                <c:pt idx="0" formatCode="General">
                  <c:v>0</c:v>
                </c:pt>
                <c:pt idx="1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03E-4AC0-B45D-426754485CC5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6-C03E-4AC0-B45D-426754485CC5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 baseline="0"/>
                      <a:t>Circoscrizione 5</a:t>
                    </a:r>
                  </a:p>
                  <a:p>
                    <a:r>
                      <a:rPr lang="en-US" baseline="0"/>
                      <a:t>36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7943010269386884"/>
                      <c:h val="0.17814764344958026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6-C03E-4AC0-B45D-426754485CC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Circ_Riscaldamento!$B$49:$B$50</c:f>
              <c:strCache>
                <c:ptCount val="2"/>
                <c:pt idx="0">
                  <c:v>Caldaie Murali</c:v>
                </c:pt>
                <c:pt idx="1">
                  <c:v>Centralizzato</c:v>
                </c:pt>
              </c:strCache>
            </c:strRef>
          </c:cat>
          <c:val>
            <c:numRef>
              <c:f>Circ_Riscaldamento!$D$51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03E-4AC0-B45D-426754485CC5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Open Sans" panose="020B0606030504020204" pitchFamily="34" charset="0"/>
          <a:ea typeface="Open Sans" panose="020B0606030504020204" pitchFamily="34" charset="0"/>
          <a:cs typeface="Open Sans" panose="020B0606030504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solidFill>
              <a:schemeClr val="tx2">
                <a:lumMod val="40000"/>
                <a:lumOff val="60000"/>
              </a:schemeClr>
            </a:solidFill>
          </c:spPr>
          <c:dPt>
            <c:idx val="0"/>
            <c:bubble3D val="0"/>
            <c:spPr>
              <a:solidFill>
                <a:srgbClr val="FBC9C9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B68F-402B-9DED-41B4A8E822D6}"/>
              </c:ext>
            </c:extLst>
          </c:dPt>
          <c:dPt>
            <c:idx val="1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B68F-402B-9DED-41B4A8E822D6}"/>
              </c:ext>
            </c:extLst>
          </c:dPt>
          <c:dLbls>
            <c:dLbl>
              <c:idx val="0"/>
              <c:layout>
                <c:manualLayout>
                  <c:x val="-1.7516274964139909E-2"/>
                  <c:y val="2.7588308949518837E-2"/>
                </c:manualLayout>
              </c:layout>
              <c:tx>
                <c:rich>
                  <a:bodyPr/>
                  <a:lstStyle/>
                  <a:p>
                    <a:fld id="{FF11C3B4-2F31-4322-988E-BBE7E4D7E527}" type="CATEGORYNAME">
                      <a:rPr lang="en-US"/>
                      <a:pPr/>
                      <a:t>[NOME CATEGORIA]</a:t>
                    </a:fld>
                    <a:endParaRPr lang="en-US" baseline="0"/>
                  </a:p>
                  <a:p>
                    <a:r>
                      <a:rPr lang="en-US" baseline="0"/>
                      <a:t> </a:t>
                    </a:r>
                    <a:fld id="{BB1E3EBD-8E45-4B77-B7D9-6EBFF55E3FA3}" type="VALUE">
                      <a:rPr lang="en-US" baseline="0"/>
                      <a:pPr/>
                      <a:t>[VALORE]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B68F-402B-9DED-41B4A8E822D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350D171-80A4-4C4D-ACC3-BCD2093681C0}" type="CATEGORYNAME">
                      <a:rPr lang="en-US"/>
                      <a:pPr/>
                      <a:t>[NOME CATEGORIA]</a:t>
                    </a:fld>
                    <a:endParaRPr lang="en-US" baseline="0"/>
                  </a:p>
                  <a:p>
                    <a:fld id="{23F5834A-07F0-4CE7-A66F-3207AF6EC3D2}" type="VALUE">
                      <a:rPr lang="en-US" baseline="0"/>
                      <a:pPr/>
                      <a:t>[VALORE]</a:t>
                    </a:fld>
                    <a:endParaRPr lang="it-IT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9647616031721991"/>
                      <c:h val="0.16893996309476736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B68F-402B-9DED-41B4A8E822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Circ_Riscaldamento!$O$49:$O$50</c:f>
              <c:strCache>
                <c:ptCount val="2"/>
                <c:pt idx="0">
                  <c:v>Caldaie Murali</c:v>
                </c:pt>
                <c:pt idx="1">
                  <c:v>Centralizzato</c:v>
                </c:pt>
              </c:strCache>
            </c:strRef>
          </c:cat>
          <c:val>
            <c:numRef>
              <c:f>Circ_Riscaldamento!$P$49:$P$50</c:f>
              <c:numCache>
                <c:formatCode>0</c:formatCode>
                <c:ptCount val="2"/>
                <c:pt idx="0" formatCode="General">
                  <c:v>26</c:v>
                </c:pt>
                <c:pt idx="1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68F-402B-9DED-41B4A8E822D6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6-B68F-402B-9DED-41B4A8E822D6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Circoscrizione 6</a:t>
                    </a:r>
                  </a:p>
                  <a:p>
                    <a:r>
                      <a:rPr lang="en-US"/>
                      <a:t>63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882268564492993"/>
                      <c:h val="0.17808389350204293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6-B68F-402B-9DED-41B4A8E822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Circ_Riscaldamento!$O$49:$O$50</c:f>
              <c:strCache>
                <c:ptCount val="2"/>
                <c:pt idx="0">
                  <c:v>Caldaie Murali</c:v>
                </c:pt>
                <c:pt idx="1">
                  <c:v>Centralizzato</c:v>
                </c:pt>
              </c:strCache>
            </c:strRef>
          </c:cat>
          <c:val>
            <c:numRef>
              <c:f>Circ_Riscaldamento!$Q$51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68F-402B-9DED-41B4A8E822D6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Open Sans" panose="020B0606030504020204" pitchFamily="34" charset="0"/>
          <a:ea typeface="Open Sans" panose="020B0606030504020204" pitchFamily="34" charset="0"/>
          <a:cs typeface="Open Sans" panose="020B0606030504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solidFill>
              <a:schemeClr val="tx2">
                <a:lumMod val="40000"/>
                <a:lumOff val="60000"/>
              </a:schemeClr>
            </a:solidFill>
          </c:spPr>
          <c:dPt>
            <c:idx val="0"/>
            <c:bubble3D val="0"/>
            <c:explosion val="1"/>
            <c:spPr>
              <a:solidFill>
                <a:srgbClr val="FBC9C9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6093-44FF-9D02-F5EDBBD6CF2E}"/>
              </c:ext>
            </c:extLst>
          </c:dPt>
          <c:dPt>
            <c:idx val="1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6093-44FF-9D02-F5EDBBD6CF2E}"/>
              </c:ext>
            </c:extLst>
          </c:dPt>
          <c:dLbls>
            <c:dLbl>
              <c:idx val="0"/>
              <c:layout>
                <c:manualLayout>
                  <c:x val="-1.757991518566389E-3"/>
                  <c:y val="-2.6823556867918409E-2"/>
                </c:manualLayout>
              </c:layout>
              <c:tx>
                <c:rich>
                  <a:bodyPr/>
                  <a:lstStyle/>
                  <a:p>
                    <a:fld id="{F4654D2B-3597-41B0-86CB-C42EBECA2AB8}" type="CATEGORYNAME">
                      <a:rPr lang="en-US"/>
                      <a:pPr/>
                      <a:t>[NOME CATEGORIA]</a:t>
                    </a:fld>
                    <a:endParaRPr lang="en-US"/>
                  </a:p>
                  <a:p>
                    <a:r>
                      <a:rPr lang="en-US" baseline="0"/>
                      <a:t> </a:t>
                    </a:r>
                    <a:fld id="{ACF1A787-1624-4D2E-8422-7DABC6409B3C}" type="VALUE">
                      <a:rPr lang="en-US" baseline="0"/>
                      <a:pPr/>
                      <a:t>[VALORE]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318601047901908"/>
                      <c:h val="0.19158562738610166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6093-44FF-9D02-F5EDBBD6CF2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0819CAF7-DE46-4120-B5C0-1009B98B947A}" type="CATEGORYNAME">
                      <a:rPr lang="en-US"/>
                      <a:pPr/>
                      <a:t>[NOME CATEGORIA]</a:t>
                    </a:fld>
                    <a:r>
                      <a:rPr lang="en-US" baseline="0"/>
                      <a:t> </a:t>
                    </a:r>
                    <a:fld id="{8E88D87F-EEB8-4485-B67E-AE25763880A7}" type="VALUE">
                      <a:rPr lang="en-US" baseline="0"/>
                      <a:pPr/>
                      <a:t>[VALORE]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459465320849706"/>
                      <c:h val="0.12295127358742453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6093-44FF-9D02-F5EDBBD6CF2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Circ_Riscaldamento!$B$66:$B$67</c:f>
              <c:strCache>
                <c:ptCount val="2"/>
                <c:pt idx="0">
                  <c:v>Caldaie Murali</c:v>
                </c:pt>
                <c:pt idx="1">
                  <c:v>Centralizzato</c:v>
                </c:pt>
              </c:strCache>
            </c:strRef>
          </c:cat>
          <c:val>
            <c:numRef>
              <c:f>Circ_Riscaldamento!$C$66:$C$67</c:f>
              <c:numCache>
                <c:formatCode>0</c:formatCode>
                <c:ptCount val="2"/>
                <c:pt idx="0" formatCode="General">
                  <c:v>7</c:v>
                </c:pt>
                <c:pt idx="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093-44FF-9D02-F5EDBBD6CF2E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6-6093-44FF-9D02-F5EDBBD6CF2E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Circoscrizione</a:t>
                    </a:r>
                    <a:r>
                      <a:rPr lang="en-US" baseline="0"/>
                      <a:t> 7</a:t>
                    </a:r>
                  </a:p>
                  <a:p>
                    <a:r>
                      <a:rPr lang="en-US" baseline="0"/>
                      <a:t>10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5840516165061792"/>
                      <c:h val="0.17814764344958026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6-6093-44FF-9D02-F5EDBBD6CF2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Circ_Riscaldamento!$B$66:$B$67</c:f>
              <c:strCache>
                <c:ptCount val="2"/>
                <c:pt idx="0">
                  <c:v>Caldaie Murali</c:v>
                </c:pt>
                <c:pt idx="1">
                  <c:v>Centralizzato</c:v>
                </c:pt>
              </c:strCache>
            </c:strRef>
          </c:cat>
          <c:val>
            <c:numRef>
              <c:f>Circ_Riscaldamento!$D$68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093-44FF-9D02-F5EDBBD6CF2E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Open Sans" panose="020B0606030504020204" pitchFamily="34" charset="0"/>
          <a:ea typeface="Open Sans" panose="020B0606030504020204" pitchFamily="34" charset="0"/>
          <a:cs typeface="Open Sans" panose="020B0606030504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249849613142775"/>
          <c:y val="0.11690226703571899"/>
          <c:w val="0.65715253721642575"/>
          <c:h val="0.78293462501647559"/>
        </c:manualLayout>
      </c:layout>
      <c:doughnutChart>
        <c:varyColors val="1"/>
        <c:ser>
          <c:idx val="0"/>
          <c:order val="0"/>
          <c:spPr>
            <a:solidFill>
              <a:schemeClr val="tx2">
                <a:lumMod val="40000"/>
                <a:lumOff val="60000"/>
              </a:schemeClr>
            </a:solidFill>
          </c:spPr>
          <c:dPt>
            <c:idx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EB2E-448C-92A3-82495F661340}"/>
              </c:ext>
            </c:extLst>
          </c:dPt>
          <c:dPt>
            <c:idx val="1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EB2E-448C-92A3-82495F661340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B2E-448C-92A3-82495F661340}"/>
                </c:ext>
              </c:extLst>
            </c:dLbl>
            <c:dLbl>
              <c:idx val="1"/>
              <c:layout>
                <c:manualLayout>
                  <c:x val="-1.4043452520273744E-2"/>
                  <c:y val="-0.4749736391195466"/>
                </c:manualLayout>
              </c:layout>
              <c:tx>
                <c:rich>
                  <a:bodyPr/>
                  <a:lstStyle/>
                  <a:p>
                    <a:fld id="{CCC32DE0-1D2D-42C2-893A-2CE7574DF999}" type="CATEGORYNAME">
                      <a:rPr lang="en-US"/>
                      <a:pPr/>
                      <a:t>[NOME CATEGORIA]</a:t>
                    </a:fld>
                    <a:endParaRPr lang="en-US"/>
                  </a:p>
                  <a:p>
                    <a:r>
                      <a:rPr lang="en-US" baseline="0"/>
                      <a:t> </a:t>
                    </a:r>
                    <a:fld id="{D1E56C0C-2B10-4FF6-AB01-B33D21AF9184}" type="VALUE">
                      <a:rPr lang="en-US" baseline="0"/>
                      <a:pPr/>
                      <a:t>[VALORE]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4717104266773133"/>
                      <c:h val="0.16893996309476736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EB2E-448C-92A3-82495F6613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Circ_Riscaldamento!$O$66:$O$67</c:f>
              <c:strCache>
                <c:ptCount val="2"/>
                <c:pt idx="0">
                  <c:v>Caldaie Murali</c:v>
                </c:pt>
                <c:pt idx="1">
                  <c:v>Centralizzato</c:v>
                </c:pt>
              </c:strCache>
            </c:strRef>
          </c:cat>
          <c:val>
            <c:numRef>
              <c:f>Circ_Riscaldamento!$P$66:$P$67</c:f>
              <c:numCache>
                <c:formatCode>0</c:formatCode>
                <c:ptCount val="2"/>
                <c:pt idx="1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B2E-448C-92A3-82495F661340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rgbClr val="7030A0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6-EB2E-448C-92A3-82495F661340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Circoscrizione</a:t>
                    </a:r>
                    <a:r>
                      <a:rPr lang="en-US" baseline="0"/>
                      <a:t> 8</a:t>
                    </a:r>
                  </a:p>
                  <a:p>
                    <a:r>
                      <a:rPr lang="en-US" baseline="0"/>
                      <a:t>10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57405881054838359"/>
                      <c:h val="0.17808389350204293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6-EB2E-448C-92A3-82495F6613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Circ_Riscaldamento!$O$66:$O$67</c:f>
              <c:strCache>
                <c:ptCount val="2"/>
                <c:pt idx="0">
                  <c:v>Caldaie Murali</c:v>
                </c:pt>
                <c:pt idx="1">
                  <c:v>Centralizzato</c:v>
                </c:pt>
              </c:strCache>
            </c:strRef>
          </c:cat>
          <c:val>
            <c:numRef>
              <c:f>Circ_Riscaldamento!$Q$68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B2E-448C-92A3-82495F661340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Open Sans" panose="020B0606030504020204" pitchFamily="34" charset="0"/>
          <a:ea typeface="Open Sans" panose="020B0606030504020204" pitchFamily="34" charset="0"/>
          <a:cs typeface="Open Sans" panose="020B0606030504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layout>
        <c:manualLayout>
          <c:xMode val="edge"/>
          <c:yMode val="edge"/>
          <c:x val="0.4603933768529852"/>
          <c:y val="0.4946832707835778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it-IT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Edifici_Circoscrizioni!$I$40</c:f>
              <c:strCache>
                <c:ptCount val="1"/>
                <c:pt idx="0">
                  <c:v>F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45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hade val="45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shade val="45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1507-4AAF-A784-3E4EB1BAA4BE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1">
                      <a:shade val="61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hade val="61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shade val="61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9139-4C5C-A99E-5313A61BEBFA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1">
                      <a:shade val="76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hade val="76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shade val="76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72F9-4D9C-B680-8188F4814C5C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1">
                      <a:shade val="92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hade val="92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shade val="92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72F9-4D9C-B680-8188F4814C5C}"/>
              </c:ext>
            </c:extLst>
          </c:dPt>
          <c:dPt>
            <c:idx val="4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A-1507-4AAF-A784-3E4EB1BAA4BE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1">
                      <a:tint val="77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tint val="77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tint val="77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72F9-4D9C-B680-8188F4814C5C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tint val="62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tint val="62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tint val="62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9139-4C5C-A99E-5313A61BEBFA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1">
                      <a:tint val="46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tint val="46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tint val="46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72F9-4D9C-B680-8188F4814C5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Edifici_Circoscrizioni!$C$41:$C$48</c:f>
              <c:strCache>
                <c:ptCount val="8"/>
                <c:pt idx="0">
                  <c:v>CIRC 1</c:v>
                </c:pt>
                <c:pt idx="1">
                  <c:v>CIRC 2</c:v>
                </c:pt>
                <c:pt idx="2">
                  <c:v>CIRC 3</c:v>
                </c:pt>
                <c:pt idx="3">
                  <c:v>CIRC 4</c:v>
                </c:pt>
                <c:pt idx="4">
                  <c:v>CIRC 5</c:v>
                </c:pt>
                <c:pt idx="5">
                  <c:v>CIRC 6</c:v>
                </c:pt>
                <c:pt idx="6">
                  <c:v>CIRC 7</c:v>
                </c:pt>
                <c:pt idx="7">
                  <c:v>CIRC 8</c:v>
                </c:pt>
              </c:strCache>
            </c:strRef>
          </c:cat>
          <c:val>
            <c:numRef>
              <c:f>Edifici_Circoscrizioni!$I$41:$I$48</c:f>
              <c:numCache>
                <c:formatCode>General</c:formatCode>
                <c:ptCount val="8"/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2F9-4D9C-B680-8188F4814C5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>
      <a:noFill/>
    </a:ln>
    <a:effectLst/>
  </c:spPr>
  <c:txPr>
    <a:bodyPr/>
    <a:lstStyle/>
    <a:p>
      <a:pPr>
        <a:defRPr b="1">
          <a:latin typeface="Open Sans" panose="020B0606030504020204" pitchFamily="34" charset="0"/>
          <a:ea typeface="Open Sans" panose="020B0606030504020204" pitchFamily="34" charset="0"/>
          <a:cs typeface="Open Sans" panose="020B0606030504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4261423908608732"/>
          <c:y val="0.4946832707835778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it-IT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Edifici_Circoscrizioni!$G$40</c:f>
              <c:strCache>
                <c:ptCount val="1"/>
                <c:pt idx="0">
                  <c:v>C2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35BA-4F6D-9BE4-6EFB65B767B1}"/>
              </c:ext>
            </c:extLst>
          </c:dPt>
          <c:dPt>
            <c:idx val="1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35BA-4F6D-9BE4-6EFB65B767B1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35BA-4F6D-9BE4-6EFB65B767B1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35BA-4F6D-9BE4-6EFB65B767B1}"/>
              </c:ext>
            </c:extLst>
          </c:dPt>
          <c:dPt>
            <c:idx val="4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35BA-4F6D-9BE4-6EFB65B767B1}"/>
              </c:ext>
            </c:extLst>
          </c:dPt>
          <c:dPt>
            <c:idx val="5"/>
            <c:bubble3D val="0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35BA-4F6D-9BE4-6EFB65B767B1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35BA-4F6D-9BE4-6EFB65B767B1}"/>
              </c:ext>
            </c:extLst>
          </c:dPt>
          <c:dPt>
            <c:idx val="7"/>
            <c:bubble3D val="0"/>
            <c:spPr>
              <a:solidFill>
                <a:srgbClr val="6900B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35BA-4F6D-9BE4-6EFB65B767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Edifici_Circoscrizioni!$C$41:$C$48</c:f>
              <c:strCache>
                <c:ptCount val="8"/>
                <c:pt idx="0">
                  <c:v>CIRC 1</c:v>
                </c:pt>
                <c:pt idx="1">
                  <c:v>CIRC 2</c:v>
                </c:pt>
                <c:pt idx="2">
                  <c:v>CIRC 3</c:v>
                </c:pt>
                <c:pt idx="3">
                  <c:v>CIRC 4</c:v>
                </c:pt>
                <c:pt idx="4">
                  <c:v>CIRC 5</c:v>
                </c:pt>
                <c:pt idx="5">
                  <c:v>CIRC 6</c:v>
                </c:pt>
                <c:pt idx="6">
                  <c:v>CIRC 7</c:v>
                </c:pt>
                <c:pt idx="7">
                  <c:v>CIRC 8</c:v>
                </c:pt>
              </c:strCache>
            </c:strRef>
          </c:cat>
          <c:val>
            <c:numRef>
              <c:f>Edifici_Circoscrizioni!$G$41:$G$48</c:f>
              <c:numCache>
                <c:formatCode>General</c:formatCode>
                <c:ptCount val="8"/>
                <c:pt idx="1">
                  <c:v>12</c:v>
                </c:pt>
                <c:pt idx="3">
                  <c:v>11</c:v>
                </c:pt>
                <c:pt idx="4">
                  <c:v>14</c:v>
                </c:pt>
                <c:pt idx="5">
                  <c:v>20</c:v>
                </c:pt>
                <c:pt idx="6">
                  <c:v>3</c:v>
                </c:pt>
                <c:pt idx="7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5BA-4F6D-9BE4-6EFB65B767B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>
      <a:noFill/>
    </a:ln>
    <a:effectLst/>
  </c:spPr>
  <c:txPr>
    <a:bodyPr/>
    <a:lstStyle/>
    <a:p>
      <a:pPr>
        <a:defRPr b="1">
          <a:latin typeface="Open Sans" panose="020B0606030504020204" pitchFamily="34" charset="0"/>
          <a:ea typeface="Open Sans" panose="020B0606030504020204" pitchFamily="34" charset="0"/>
          <a:cs typeface="Open Sans" panose="020B0606030504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3289881680946551"/>
          <c:y val="0.4910724439895371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it-IT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Edifici_Circoscrizioni!$E$40</c:f>
              <c:strCache>
                <c:ptCount val="1"/>
                <c:pt idx="0">
                  <c:v>B2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90EF-43D4-8861-CD08D8D0E8C1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E0B8-48E0-82DD-7D4CB81D106D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E0B8-48E0-82DD-7D4CB81D106D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AFB6-4E8D-90CF-576DB0F8B22E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E0B8-48E0-82DD-7D4CB81D106D}"/>
              </c:ext>
            </c:extLst>
          </c:dPt>
          <c:dPt>
            <c:idx val="5"/>
            <c:bubble3D val="0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E0B8-48E0-82DD-7D4CB81D106D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AFB6-4E8D-90CF-576DB0F8B22E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E0B8-48E0-82DD-7D4CB81D106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Edifici_Circoscrizioni!$C$41:$C$48</c:f>
              <c:strCache>
                <c:ptCount val="8"/>
                <c:pt idx="0">
                  <c:v>CIRC 1</c:v>
                </c:pt>
                <c:pt idx="1">
                  <c:v>CIRC 2</c:v>
                </c:pt>
                <c:pt idx="2">
                  <c:v>CIRC 3</c:v>
                </c:pt>
                <c:pt idx="3">
                  <c:v>CIRC 4</c:v>
                </c:pt>
                <c:pt idx="4">
                  <c:v>CIRC 5</c:v>
                </c:pt>
                <c:pt idx="5">
                  <c:v>CIRC 6</c:v>
                </c:pt>
                <c:pt idx="6">
                  <c:v>CIRC 7</c:v>
                </c:pt>
                <c:pt idx="7">
                  <c:v>CIRC 8</c:v>
                </c:pt>
              </c:strCache>
            </c:strRef>
          </c:cat>
          <c:val>
            <c:numRef>
              <c:f>Edifici_Circoscrizioni!$E$41:$E$48</c:f>
              <c:numCache>
                <c:formatCode>General</c:formatCode>
                <c:ptCount val="8"/>
                <c:pt idx="5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0B8-48E0-82DD-7D4CB81D106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>
      <a:noFill/>
    </a:ln>
    <a:effectLst/>
  </c:spPr>
  <c:txPr>
    <a:bodyPr/>
    <a:lstStyle/>
    <a:p>
      <a:pPr>
        <a:defRPr b="1">
          <a:latin typeface="Open Sans" panose="020B0606030504020204" pitchFamily="34" charset="0"/>
          <a:ea typeface="Open Sans" panose="020B0606030504020204" pitchFamily="34" charset="0"/>
          <a:cs typeface="Open Sans" panose="020B0606030504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3829627362981088"/>
          <c:y val="0.4946832707835778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it-IT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Edifici_Circoscrizioni!$H$40</c:f>
              <c:strCache>
                <c:ptCount val="1"/>
                <c:pt idx="0">
                  <c:v>C3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92C4-488E-A46A-19F8C79F74CE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6640-4F24-95C7-4DDC2710350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E82E-4246-BDC1-C0FB7E5C2911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6640-4F24-95C7-4DDC2710350F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6640-4F24-95C7-4DDC2710350F}"/>
              </c:ext>
            </c:extLst>
          </c:dPt>
          <c:dPt>
            <c:idx val="5"/>
            <c:bubble3D val="0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6640-4F24-95C7-4DDC2710350F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6640-4F24-95C7-4DDC2710350F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E82E-4246-BDC1-C0FB7E5C291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Edifici_Circoscrizioni!$C$41:$C$48</c:f>
              <c:strCache>
                <c:ptCount val="8"/>
                <c:pt idx="0">
                  <c:v>CIRC 1</c:v>
                </c:pt>
                <c:pt idx="1">
                  <c:v>CIRC 2</c:v>
                </c:pt>
                <c:pt idx="2">
                  <c:v>CIRC 3</c:v>
                </c:pt>
                <c:pt idx="3">
                  <c:v>CIRC 4</c:v>
                </c:pt>
                <c:pt idx="4">
                  <c:v>CIRC 5</c:v>
                </c:pt>
                <c:pt idx="5">
                  <c:v>CIRC 6</c:v>
                </c:pt>
                <c:pt idx="6">
                  <c:v>CIRC 7</c:v>
                </c:pt>
                <c:pt idx="7">
                  <c:v>CIRC 8</c:v>
                </c:pt>
              </c:strCache>
            </c:strRef>
          </c:cat>
          <c:val>
            <c:numRef>
              <c:f>Edifici_Circoscrizioni!$H$41:$H$48</c:f>
              <c:numCache>
                <c:formatCode>General</c:formatCode>
                <c:ptCount val="8"/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640-4F24-95C7-4DDC2710350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>
      <a:noFill/>
    </a:ln>
    <a:effectLst/>
  </c:spPr>
  <c:txPr>
    <a:bodyPr/>
    <a:lstStyle/>
    <a:p>
      <a:pPr>
        <a:defRPr b="1">
          <a:latin typeface="Open Sans" panose="020B0606030504020204" pitchFamily="34" charset="0"/>
          <a:ea typeface="Open Sans" panose="020B0606030504020204" pitchFamily="34" charset="0"/>
          <a:cs typeface="Open Sans" panose="020B0606030504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4261423908608732"/>
          <c:y val="0.505515751165700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it-IT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Edifici_Circoscrizioni!$F$40</c:f>
              <c:strCache>
                <c:ptCount val="1"/>
                <c:pt idx="0">
                  <c:v>C1</c:v>
                </c:pt>
              </c:strCache>
            </c:strRef>
          </c:tx>
          <c:dPt>
            <c:idx val="0"/>
            <c:bubble3D val="0"/>
            <c:spPr>
              <a:solidFill>
                <a:srgbClr val="A54657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511F-4B80-9F3C-918E0627F1EA}"/>
              </c:ext>
            </c:extLst>
          </c:dPt>
          <c:dPt>
            <c:idx val="1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18F0-4F6F-A33C-02C47B2844FB}"/>
              </c:ext>
            </c:extLst>
          </c:dPt>
          <c:dPt>
            <c:idx val="2"/>
            <c:bubble3D val="0"/>
            <c:spPr>
              <a:solidFill>
                <a:schemeClr val="tx2">
                  <a:lumMod val="7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18F0-4F6F-A33C-02C47B2844FB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18F0-4F6F-A33C-02C47B2844FB}"/>
              </c:ext>
            </c:extLst>
          </c:dPt>
          <c:dPt>
            <c:idx val="4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18F0-4F6F-A33C-02C47B2844FB}"/>
              </c:ext>
            </c:extLst>
          </c:dPt>
          <c:dPt>
            <c:idx val="5"/>
            <c:bubble3D val="0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18F0-4F6F-A33C-02C47B2844FB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C-511F-4B80-9F3C-918E0627F1EA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36FB-44B7-AF4B-4F991D117F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Edifici_Circoscrizioni!$C$41:$C$48</c:f>
              <c:strCache>
                <c:ptCount val="8"/>
                <c:pt idx="0">
                  <c:v>CIRC 1</c:v>
                </c:pt>
                <c:pt idx="1">
                  <c:v>CIRC 2</c:v>
                </c:pt>
                <c:pt idx="2">
                  <c:v>CIRC 3</c:v>
                </c:pt>
                <c:pt idx="3">
                  <c:v>CIRC 4</c:v>
                </c:pt>
                <c:pt idx="4">
                  <c:v>CIRC 5</c:v>
                </c:pt>
                <c:pt idx="5">
                  <c:v>CIRC 6</c:v>
                </c:pt>
                <c:pt idx="6">
                  <c:v>CIRC 7</c:v>
                </c:pt>
                <c:pt idx="7">
                  <c:v>CIRC 8</c:v>
                </c:pt>
              </c:strCache>
            </c:strRef>
          </c:cat>
          <c:val>
            <c:numRef>
              <c:f>Edifici_Circoscrizioni!$F$41:$F$48</c:f>
              <c:numCache>
                <c:formatCode>General</c:formatCode>
                <c:ptCount val="8"/>
                <c:pt idx="0">
                  <c:v>1</c:v>
                </c:pt>
                <c:pt idx="1">
                  <c:v>9</c:v>
                </c:pt>
                <c:pt idx="2">
                  <c:v>2</c:v>
                </c:pt>
                <c:pt idx="4">
                  <c:v>11</c:v>
                </c:pt>
                <c:pt idx="5">
                  <c:v>16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18F0-4F6F-A33C-02C47B2844F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>
      <a:noFill/>
    </a:ln>
    <a:effectLst/>
  </c:spPr>
  <c:txPr>
    <a:bodyPr/>
    <a:lstStyle/>
    <a:p>
      <a:pPr>
        <a:defRPr b="1">
          <a:latin typeface="Open Sans" panose="020B0606030504020204" pitchFamily="34" charset="0"/>
          <a:ea typeface="Open Sans" panose="020B0606030504020204" pitchFamily="34" charset="0"/>
          <a:cs typeface="Open Sans" panose="020B0606030504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rgbClr val="FFC9C9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125D-48DD-88B7-0E6DED35D288}"/>
              </c:ext>
            </c:extLst>
          </c:dPt>
          <c:dPt>
            <c:idx val="1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125D-48DD-88B7-0E6DED35D28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Tecnologia_Riscaldamento!$B$13:$B$14</c:f>
              <c:strCache>
                <c:ptCount val="2"/>
                <c:pt idx="0">
                  <c:v>Caldaie Murali</c:v>
                </c:pt>
                <c:pt idx="1">
                  <c:v>Centralizzato</c:v>
                </c:pt>
              </c:strCache>
            </c:strRef>
          </c:cat>
          <c:val>
            <c:numRef>
              <c:f>Tecnologia_Riscaldamento!$C$13:$C$14</c:f>
              <c:numCache>
                <c:formatCode>0</c:formatCode>
                <c:ptCount val="2"/>
                <c:pt idx="0" formatCode="General">
                  <c:v>18</c:v>
                </c:pt>
                <c:pt idx="1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25D-48DD-88B7-0E6DED35D288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6-125D-48DD-88B7-0E6DED35D28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8-125D-48DD-88B7-0E6DED35D288}"/>
              </c:ext>
            </c:extLst>
          </c:dPt>
          <c:dPt>
            <c:idx val="2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A-125D-48DD-88B7-0E6DED35D28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C-125D-48DD-88B7-0E6DED35D28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E-125D-48DD-88B7-0E6DED35D28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0-125D-48DD-88B7-0E6DED35D28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2-125D-48DD-88B7-0E6DED35D28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4-125D-48DD-88B7-0E6DED35D288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6-125D-48DD-88B7-0E6DED35D288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8-125D-48DD-88B7-0E6DED35D288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A-125D-48DD-88B7-0E6DED35D288}"/>
              </c:ext>
            </c:extLst>
          </c:dPt>
          <c:dPt>
            <c:idx val="11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C-125D-48DD-88B7-0E6DED35D28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Tecnologia_Riscaldamento!$B$13:$B$14</c:f>
              <c:strCache>
                <c:ptCount val="2"/>
                <c:pt idx="0">
                  <c:v>Caldaie Murali</c:v>
                </c:pt>
                <c:pt idx="1">
                  <c:v>Centralizzato</c:v>
                </c:pt>
              </c:strCache>
            </c:strRef>
          </c:cat>
          <c:val>
            <c:numRef>
              <c:f>Tecnologia_Riscaldamento!$D$16:$D$27</c:f>
              <c:numCache>
                <c:formatCode>0</c:formatCode>
                <c:ptCount val="12"/>
                <c:pt idx="0">
                  <c:v>17</c:v>
                </c:pt>
                <c:pt idx="2">
                  <c:v>1</c:v>
                </c:pt>
                <c:pt idx="11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125D-48DD-88B7-0E6DED35D28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1">
          <a:solidFill>
            <a:sysClr val="windowText" lastClr="000000"/>
          </a:solidFill>
          <a:latin typeface="Open Sans" panose="020B0606030504020204" pitchFamily="34" charset="0"/>
          <a:ea typeface="Open Sans" panose="020B0606030504020204" pitchFamily="34" charset="0"/>
          <a:cs typeface="Open Sans" panose="020B0606030504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rgbClr val="FFC9C9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2719-433C-A7A3-60C58564269F}"/>
              </c:ext>
            </c:extLst>
          </c:dPt>
          <c:dPt>
            <c:idx val="1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2719-433C-A7A3-60C58564269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Tecnologia_Riscaldamento!$H$13:$H$14</c:f>
              <c:strCache>
                <c:ptCount val="2"/>
                <c:pt idx="0">
                  <c:v>Caldaie Murali</c:v>
                </c:pt>
                <c:pt idx="1">
                  <c:v>Centralizzato</c:v>
                </c:pt>
              </c:strCache>
            </c:strRef>
          </c:cat>
          <c:val>
            <c:numRef>
              <c:f>Tecnologia_Riscaldamento!$I$13:$I$14</c:f>
              <c:numCache>
                <c:formatCode>0</c:formatCode>
                <c:ptCount val="2"/>
                <c:pt idx="0" formatCode="General">
                  <c:v>16</c:v>
                </c:pt>
                <c:pt idx="1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719-433C-A7A3-60C58564269F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6-2719-433C-A7A3-60C58564269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8-2719-433C-A7A3-60C58564269F}"/>
              </c:ext>
            </c:extLst>
          </c:dPt>
          <c:dPt>
            <c:idx val="2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A-2719-433C-A7A3-60C58564269F}"/>
              </c:ext>
            </c:extLst>
          </c:dPt>
          <c:dPt>
            <c:idx val="3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C-2719-433C-A7A3-60C58564269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E-2719-433C-A7A3-60C58564269F}"/>
              </c:ext>
            </c:extLst>
          </c:dPt>
          <c:dPt>
            <c:idx val="5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0-2719-433C-A7A3-60C58564269F}"/>
              </c:ext>
            </c:extLst>
          </c:dPt>
          <c:dPt>
            <c:idx val="6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2-2719-433C-A7A3-60C58564269F}"/>
              </c:ext>
            </c:extLst>
          </c:dPt>
          <c:dPt>
            <c:idx val="7"/>
            <c:bubble3D val="0"/>
            <c:spPr>
              <a:solidFill>
                <a:schemeClr val="bg2">
                  <a:lumMod val="75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4-2719-433C-A7A3-60C58564269F}"/>
              </c:ext>
            </c:extLst>
          </c:dPt>
          <c:dPt>
            <c:idx val="8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6-2719-433C-A7A3-60C58564269F}"/>
              </c:ext>
            </c:extLst>
          </c:dPt>
          <c:dPt>
            <c:idx val="9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8-2719-433C-A7A3-60C58564269F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A-2719-433C-A7A3-60C58564269F}"/>
              </c:ext>
            </c:extLst>
          </c:dPt>
          <c:dPt>
            <c:idx val="11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C-2719-433C-A7A3-60C58564269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Tecnologia_Riscaldamento!$H$13:$H$14</c:f>
              <c:strCache>
                <c:ptCount val="2"/>
                <c:pt idx="0">
                  <c:v>Caldaie Murali</c:v>
                </c:pt>
                <c:pt idx="1">
                  <c:v>Centralizzato</c:v>
                </c:pt>
              </c:strCache>
            </c:strRef>
          </c:cat>
          <c:val>
            <c:numRef>
              <c:f>Tecnologia_Riscaldamento!$J$16:$J$27</c:f>
              <c:numCache>
                <c:formatCode>0</c:formatCode>
                <c:ptCount val="12"/>
                <c:pt idx="0">
                  <c:v>13</c:v>
                </c:pt>
                <c:pt idx="2">
                  <c:v>3</c:v>
                </c:pt>
                <c:pt idx="8">
                  <c:v>12</c:v>
                </c:pt>
                <c:pt idx="9">
                  <c:v>6</c:v>
                </c:pt>
                <c:pt idx="11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2719-433C-A7A3-60C58564269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1">
          <a:solidFill>
            <a:sysClr val="windowText" lastClr="000000"/>
          </a:solidFill>
          <a:latin typeface="Open Sans" panose="020B0606030504020204" pitchFamily="34" charset="0"/>
          <a:ea typeface="Open Sans" panose="020B0606030504020204" pitchFamily="34" charset="0"/>
          <a:cs typeface="Open Sans" panose="020B0606030504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gradFill>
        <a:gsLst>
          <a:gs pos="100000">
            <a:schemeClr val="dk1">
              <a:lumMod val="95000"/>
              <a:lumOff val="5000"/>
            </a:schemeClr>
          </a:gs>
          <a:gs pos="0">
            <a:schemeClr val="dk1">
              <a:lumMod val="75000"/>
              <a:lumOff val="25000"/>
            </a:schemeClr>
          </a:gs>
        </a:gsLst>
        <a:path path="circle">
          <a:fillToRect l="50000" t="50000" r="50000" b="50000"/>
        </a:path>
      </a:gradFill>
      <a:ln w="9525">
        <a:solidFill>
          <a:schemeClr val="dk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gradFill>
        <a:gsLst>
          <a:gs pos="100000">
            <a:schemeClr val="lt1">
              <a:lumMod val="85000"/>
            </a:schemeClr>
          </a:gs>
          <a:gs pos="0">
            <a:schemeClr val="lt1"/>
          </a:gs>
        </a:gsLst>
        <a:path path="circle">
          <a:fillToRect l="50000" t="50000" r="50000" b="50000"/>
        </a:path>
      </a:gradFill>
      <a:ln w="9525" cap="flat" cmpd="sng" algn="ctr">
        <a:solidFill>
          <a:schemeClr val="lt1"/>
        </a:solidFill>
        <a:round/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0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5.xml"/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3.xml"/><Relationship Id="rId3" Type="http://schemas.openxmlformats.org/officeDocument/2006/relationships/chart" Target="../charts/chart18.xml"/><Relationship Id="rId7" Type="http://schemas.openxmlformats.org/officeDocument/2006/relationships/chart" Target="../charts/chart22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6" Type="http://schemas.openxmlformats.org/officeDocument/2006/relationships/chart" Target="../charts/chart21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139661</xdr:colOff>
      <xdr:row>52</xdr:row>
      <xdr:rowOff>158750</xdr:rowOff>
    </xdr:from>
    <xdr:to>
      <xdr:col>15</xdr:col>
      <xdr:colOff>555625</xdr:colOff>
      <xdr:row>83</xdr:row>
      <xdr:rowOff>58354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F6203D0C-F1B0-4877-ADB4-83F440A798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122053</xdr:colOff>
      <xdr:row>88</xdr:row>
      <xdr:rowOff>117158</xdr:rowOff>
    </xdr:from>
    <xdr:to>
      <xdr:col>5</xdr:col>
      <xdr:colOff>301624</xdr:colOff>
      <xdr:row>107</xdr:row>
      <xdr:rowOff>13607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709317DC-2FFE-47FA-BD4E-7A93B73613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406700</xdr:colOff>
      <xdr:row>104</xdr:row>
      <xdr:rowOff>188847</xdr:rowOff>
    </xdr:from>
    <xdr:to>
      <xdr:col>15</xdr:col>
      <xdr:colOff>286292</xdr:colOff>
      <xdr:row>123</xdr:row>
      <xdr:rowOff>86547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9F0EF5D7-6D78-40CE-9637-08A2BD562B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352285</xdr:colOff>
      <xdr:row>104</xdr:row>
      <xdr:rowOff>159061</xdr:rowOff>
    </xdr:from>
    <xdr:to>
      <xdr:col>10</xdr:col>
      <xdr:colOff>168378</xdr:colOff>
      <xdr:row>123</xdr:row>
      <xdr:rowOff>56761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AE4D3116-7744-42A7-B8AE-6BA9BD44B6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346235</xdr:colOff>
      <xdr:row>88</xdr:row>
      <xdr:rowOff>165702</xdr:rowOff>
    </xdr:from>
    <xdr:to>
      <xdr:col>10</xdr:col>
      <xdr:colOff>171399</xdr:colOff>
      <xdr:row>107</xdr:row>
      <xdr:rowOff>63402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D22DF5EA-C591-455A-BB48-376E4C70A7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395042</xdr:colOff>
      <xdr:row>89</xdr:row>
      <xdr:rowOff>14735</xdr:rowOff>
    </xdr:from>
    <xdr:to>
      <xdr:col>15</xdr:col>
      <xdr:colOff>274635</xdr:colOff>
      <xdr:row>107</xdr:row>
      <xdr:rowOff>102935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DCD434DB-53D9-47C3-BFDB-F05A2BAFC8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145999</xdr:colOff>
      <xdr:row>104</xdr:row>
      <xdr:rowOff>148044</xdr:rowOff>
    </xdr:from>
    <xdr:to>
      <xdr:col>5</xdr:col>
      <xdr:colOff>309074</xdr:colOff>
      <xdr:row>123</xdr:row>
      <xdr:rowOff>45744</xdr:rowOff>
    </xdr:to>
    <xdr:graphicFrame macro="">
      <xdr:nvGraphicFramePr>
        <xdr:cNvPr id="9" name="Grafico 8">
          <a:extLst>
            <a:ext uri="{FF2B5EF4-FFF2-40B4-BE49-F238E27FC236}">
              <a16:creationId xmlns:a16="http://schemas.microsoft.com/office/drawing/2014/main" id="{0C385F14-2116-4BB6-A0C2-8B11DD0925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31</xdr:row>
      <xdr:rowOff>0</xdr:rowOff>
    </xdr:from>
    <xdr:to>
      <xdr:col>7</xdr:col>
      <xdr:colOff>609599</xdr:colOff>
      <xdr:row>52</xdr:row>
      <xdr:rowOff>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169AE773-06EB-46A8-A8EA-F709A2A8C0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31</xdr:row>
      <xdr:rowOff>0</xdr:rowOff>
    </xdr:from>
    <xdr:to>
      <xdr:col>15</xdr:col>
      <xdr:colOff>609599</xdr:colOff>
      <xdr:row>52</xdr:row>
      <xdr:rowOff>1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C7627E2B-5A8D-4171-B914-0A4761A093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36</xdr:col>
      <xdr:colOff>333372</xdr:colOff>
      <xdr:row>31</xdr:row>
      <xdr:rowOff>71434</xdr:rowOff>
    </xdr:from>
    <xdr:to>
      <xdr:col>43</xdr:col>
      <xdr:colOff>241764</xdr:colOff>
      <xdr:row>52</xdr:row>
      <xdr:rowOff>71434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FF9346E3-0EAB-41F2-8D84-981F4AAA93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289148</xdr:colOff>
      <xdr:row>31</xdr:row>
      <xdr:rowOff>61230</xdr:rowOff>
    </xdr:from>
    <xdr:to>
      <xdr:col>29</xdr:col>
      <xdr:colOff>197540</xdr:colOff>
      <xdr:row>52</xdr:row>
      <xdr:rowOff>61231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8AAD4BF7-D53E-4360-AA75-3B0D6CFC76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29</xdr:col>
      <xdr:colOff>285748</xdr:colOff>
      <xdr:row>31</xdr:row>
      <xdr:rowOff>47623</xdr:rowOff>
    </xdr:from>
    <xdr:to>
      <xdr:col>36</xdr:col>
      <xdr:colOff>276222</xdr:colOff>
      <xdr:row>52</xdr:row>
      <xdr:rowOff>47624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0AD78564-87D8-4973-9689-4B8827AADA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261935</xdr:colOff>
      <xdr:row>85</xdr:row>
      <xdr:rowOff>71435</xdr:rowOff>
    </xdr:from>
    <xdr:to>
      <xdr:col>14</xdr:col>
      <xdr:colOff>252409</xdr:colOff>
      <xdr:row>106</xdr:row>
      <xdr:rowOff>71435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CFA8C6E4-F2D5-40EE-A08E-8DF7C8763D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14</xdr:col>
      <xdr:colOff>285748</xdr:colOff>
      <xdr:row>85</xdr:row>
      <xdr:rowOff>23809</xdr:rowOff>
    </xdr:from>
    <xdr:to>
      <xdr:col>21</xdr:col>
      <xdr:colOff>14284</xdr:colOff>
      <xdr:row>106</xdr:row>
      <xdr:rowOff>23809</xdr:rowOff>
    </xdr:to>
    <xdr:graphicFrame macro="">
      <xdr:nvGraphicFramePr>
        <xdr:cNvPr id="13" name="Grafico 12">
          <a:extLst>
            <a:ext uri="{FF2B5EF4-FFF2-40B4-BE49-F238E27FC236}">
              <a16:creationId xmlns:a16="http://schemas.microsoft.com/office/drawing/2014/main" id="{CD1CAEB1-77F0-48DA-96F0-460859B114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261936</xdr:colOff>
      <xdr:row>85</xdr:row>
      <xdr:rowOff>71434</xdr:rowOff>
    </xdr:from>
    <xdr:to>
      <xdr:col>7</xdr:col>
      <xdr:colOff>252410</xdr:colOff>
      <xdr:row>106</xdr:row>
      <xdr:rowOff>71434</xdr:rowOff>
    </xdr:to>
    <xdr:graphicFrame macro="">
      <xdr:nvGraphicFramePr>
        <xdr:cNvPr id="14" name="Grafico 13">
          <a:extLst>
            <a:ext uri="{FF2B5EF4-FFF2-40B4-BE49-F238E27FC236}">
              <a16:creationId xmlns:a16="http://schemas.microsoft.com/office/drawing/2014/main" id="{5B0F0056-C860-4790-BC11-446476DA4F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23808</xdr:colOff>
      <xdr:row>12</xdr:row>
      <xdr:rowOff>23811</xdr:rowOff>
    </xdr:from>
    <xdr:to>
      <xdr:col>9</xdr:col>
      <xdr:colOff>600075</xdr:colOff>
      <xdr:row>28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C8966A83-2A04-475C-A13F-0375FE5F52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11906</xdr:colOff>
      <xdr:row>30</xdr:row>
      <xdr:rowOff>23812</xdr:rowOff>
    </xdr:from>
    <xdr:to>
      <xdr:col>9</xdr:col>
      <xdr:colOff>589106</xdr:colOff>
      <xdr:row>46</xdr:row>
      <xdr:rowOff>10612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349CC35E-AAB6-431A-97D7-68AD3F8A8B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23813</xdr:colOff>
      <xdr:row>12</xdr:row>
      <xdr:rowOff>0</xdr:rowOff>
    </xdr:from>
    <xdr:to>
      <xdr:col>16</xdr:col>
      <xdr:colOff>603394</xdr:colOff>
      <xdr:row>27</xdr:row>
      <xdr:rowOff>177300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7271FB19-22BD-459F-AFD5-B185A0BDAC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11907</xdr:colOff>
      <xdr:row>30</xdr:row>
      <xdr:rowOff>11906</xdr:rowOff>
    </xdr:from>
    <xdr:to>
      <xdr:col>16</xdr:col>
      <xdr:colOff>591488</xdr:colOff>
      <xdr:row>45</xdr:row>
      <xdr:rowOff>189206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FA4F21C1-0CCB-4088-8BC3-16536162D5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0</xdr:colOff>
      <xdr:row>48</xdr:row>
      <xdr:rowOff>0</xdr:rowOff>
    </xdr:from>
    <xdr:to>
      <xdr:col>9</xdr:col>
      <xdr:colOff>576267</xdr:colOff>
      <xdr:row>63</xdr:row>
      <xdr:rowOff>176214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41E14BA9-205B-46D8-A5AC-A1AF28247C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1</xdr:colOff>
      <xdr:row>48</xdr:row>
      <xdr:rowOff>23812</xdr:rowOff>
    </xdr:from>
    <xdr:to>
      <xdr:col>16</xdr:col>
      <xdr:colOff>579582</xdr:colOff>
      <xdr:row>64</xdr:row>
      <xdr:rowOff>10612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BBDA79D9-1E3A-4B7B-AF23-DDB99ABA3E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0</xdr:colOff>
      <xdr:row>65</xdr:row>
      <xdr:rowOff>0</xdr:rowOff>
    </xdr:from>
    <xdr:to>
      <xdr:col>9</xdr:col>
      <xdr:colOff>576267</xdr:colOff>
      <xdr:row>80</xdr:row>
      <xdr:rowOff>176214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4B43CCE6-7970-4369-B045-2DC6B00ECE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12241</xdr:colOff>
      <xdr:row>65</xdr:row>
      <xdr:rowOff>3003</xdr:rowOff>
    </xdr:from>
    <xdr:to>
      <xdr:col>16</xdr:col>
      <xdr:colOff>594382</xdr:colOff>
      <xdr:row>80</xdr:row>
      <xdr:rowOff>180303</xdr:rowOff>
    </xdr:to>
    <xdr:graphicFrame macro="">
      <xdr:nvGraphicFramePr>
        <xdr:cNvPr id="9" name="Grafico 8">
          <a:extLst>
            <a:ext uri="{FF2B5EF4-FFF2-40B4-BE49-F238E27FC236}">
              <a16:creationId xmlns:a16="http://schemas.microsoft.com/office/drawing/2014/main" id="{C877335A-2956-4715-AADC-69BA6940D7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254"/>
  <sheetViews>
    <sheetView zoomScaleNormal="100" workbookViewId="0">
      <pane ySplit="1" topLeftCell="A2" activePane="bottomLeft" state="frozen"/>
      <selection pane="bottomLeft" activeCell="B35" sqref="B35"/>
    </sheetView>
  </sheetViews>
  <sheetFormatPr defaultColWidth="62.42578125" defaultRowHeight="11.1" customHeight="1" x14ac:dyDescent="0.25"/>
  <cols>
    <col min="1" max="1" width="4" style="219" bestFit="1" customWidth="1"/>
    <col min="2" max="2" width="62.42578125" style="111" customWidth="1"/>
    <col min="3" max="3" width="4.42578125" style="207" customWidth="1"/>
    <col min="4" max="4" width="5.42578125" style="207" customWidth="1"/>
    <col min="5" max="5" width="5.28515625" style="148" customWidth="1"/>
    <col min="6" max="6" width="5.28515625" style="116" customWidth="1"/>
    <col min="7" max="7" width="5" style="116" customWidth="1"/>
    <col min="8" max="8" width="8.5703125" style="116" customWidth="1"/>
    <col min="9" max="9" width="8.5703125" style="112" customWidth="1"/>
    <col min="10" max="10" width="3" style="112" customWidth="1"/>
    <col min="11" max="11" width="4.140625" style="112" customWidth="1"/>
    <col min="12" max="12" width="10.7109375" style="112" customWidth="1"/>
    <col min="13" max="13" width="7.42578125" style="116" customWidth="1"/>
    <col min="14" max="14" width="8" style="116" customWidth="1"/>
    <col min="15" max="15" width="4.42578125" style="116" customWidth="1"/>
    <col min="16" max="16" width="5.85546875" style="116" customWidth="1"/>
    <col min="17" max="17" width="5.42578125" style="116" customWidth="1"/>
    <col min="18" max="18" width="7.42578125" style="116" customWidth="1"/>
    <col min="19" max="19" width="5" style="112" customWidth="1"/>
    <col min="20" max="20" width="6.140625" style="116" customWidth="1"/>
    <col min="21" max="21" width="6.28515625" style="116" customWidth="1"/>
    <col min="22" max="22" width="6.85546875" style="116" customWidth="1"/>
    <col min="23" max="23" width="6.42578125" style="116" customWidth="1"/>
    <col min="24" max="24" width="4.85546875" style="116" customWidth="1"/>
    <col min="25" max="25" width="7.42578125" style="116" customWidth="1"/>
    <col min="26" max="26" width="4.85546875" style="116" customWidth="1"/>
    <col min="27" max="27" width="18.85546875" style="116" customWidth="1"/>
    <col min="28" max="28" width="10.85546875" style="116" customWidth="1"/>
    <col min="29" max="29" width="15.5703125" style="116" customWidth="1"/>
    <col min="30" max="30" width="11.7109375" style="116" customWidth="1"/>
    <col min="31" max="31" width="14.85546875" style="116" customWidth="1"/>
    <col min="32" max="32" width="19.28515625" style="116" customWidth="1"/>
    <col min="33" max="33" width="9.28515625" style="116" customWidth="1"/>
    <col min="34" max="34" width="15.140625" style="111" customWidth="1"/>
    <col min="35" max="35" width="8.42578125" style="116" customWidth="1"/>
    <col min="36" max="36" width="4.7109375" style="116" customWidth="1"/>
    <col min="37" max="37" width="19.140625" style="111" customWidth="1"/>
    <col min="38" max="38" width="27.5703125" style="111" customWidth="1"/>
    <col min="39" max="40" width="5.7109375" style="116" customWidth="1"/>
    <col min="41" max="41" width="13" style="111" customWidth="1"/>
    <col min="42" max="16384" width="62.42578125" style="111"/>
  </cols>
  <sheetData>
    <row r="1" spans="1:40" s="130" customFormat="1" ht="42.75" x14ac:dyDescent="0.25">
      <c r="A1" s="127" t="s">
        <v>578</v>
      </c>
      <c r="B1" s="125" t="s">
        <v>0</v>
      </c>
      <c r="C1" s="183" t="s">
        <v>1</v>
      </c>
      <c r="D1" s="183" t="s">
        <v>2</v>
      </c>
      <c r="E1" s="128" t="s">
        <v>3</v>
      </c>
      <c r="F1" s="128" t="s">
        <v>4</v>
      </c>
      <c r="G1" s="128" t="s">
        <v>736</v>
      </c>
      <c r="H1" s="124" t="s">
        <v>5</v>
      </c>
      <c r="I1" s="124" t="s">
        <v>803</v>
      </c>
      <c r="J1" s="124" t="s">
        <v>797</v>
      </c>
      <c r="K1" s="124" t="s">
        <v>804</v>
      </c>
      <c r="L1" s="124" t="s">
        <v>887</v>
      </c>
      <c r="M1" s="124" t="s">
        <v>888</v>
      </c>
      <c r="N1" s="124" t="s">
        <v>6</v>
      </c>
      <c r="O1" s="124" t="s">
        <v>7</v>
      </c>
      <c r="P1" s="128" t="s">
        <v>831</v>
      </c>
      <c r="Q1" s="151" t="s">
        <v>836</v>
      </c>
      <c r="R1" s="124" t="s">
        <v>837</v>
      </c>
      <c r="S1" s="126" t="s">
        <v>832</v>
      </c>
      <c r="T1" s="125" t="s">
        <v>11</v>
      </c>
      <c r="U1" s="124" t="s">
        <v>889</v>
      </c>
      <c r="V1" s="124" t="s">
        <v>13</v>
      </c>
      <c r="W1" s="124" t="s">
        <v>806</v>
      </c>
      <c r="X1" s="124" t="s">
        <v>838</v>
      </c>
      <c r="Y1" s="124" t="s">
        <v>839</v>
      </c>
      <c r="Z1" s="124" t="s">
        <v>884</v>
      </c>
      <c r="AA1" s="125" t="s">
        <v>9</v>
      </c>
      <c r="AB1" s="125" t="s">
        <v>10</v>
      </c>
      <c r="AC1" s="125" t="s">
        <v>14</v>
      </c>
      <c r="AD1" s="125" t="s">
        <v>15</v>
      </c>
      <c r="AE1" s="124" t="s">
        <v>833</v>
      </c>
      <c r="AF1" s="125" t="s">
        <v>16</v>
      </c>
      <c r="AG1" s="124" t="s">
        <v>885</v>
      </c>
      <c r="AH1" s="125" t="s">
        <v>17</v>
      </c>
      <c r="AI1" s="129" t="s">
        <v>18</v>
      </c>
      <c r="AJ1" s="129" t="s">
        <v>19</v>
      </c>
      <c r="AK1" s="129" t="s">
        <v>20</v>
      </c>
      <c r="AL1" s="129" t="s">
        <v>21</v>
      </c>
      <c r="AM1" s="124" t="s">
        <v>886</v>
      </c>
      <c r="AN1" s="124" t="s">
        <v>840</v>
      </c>
    </row>
    <row r="2" spans="1:40" ht="11.1" customHeight="1" x14ac:dyDescent="0.25">
      <c r="A2" s="210" t="s">
        <v>579</v>
      </c>
      <c r="B2" s="131" t="s">
        <v>23</v>
      </c>
      <c r="C2" s="149">
        <v>7.6400319564732602</v>
      </c>
      <c r="D2" s="149">
        <v>45.031984984597599</v>
      </c>
      <c r="E2" s="122">
        <v>1926</v>
      </c>
      <c r="F2" s="104" t="s">
        <v>169</v>
      </c>
      <c r="G2" s="132">
        <v>1.1399999999999999</v>
      </c>
      <c r="H2" s="113">
        <v>100</v>
      </c>
      <c r="I2" s="117">
        <v>436</v>
      </c>
      <c r="J2" s="117">
        <f>S2*V2</f>
        <v>13.2</v>
      </c>
      <c r="K2" s="117">
        <v>15</v>
      </c>
      <c r="L2" s="117">
        <f>H2*J2</f>
        <v>1320</v>
      </c>
      <c r="M2" s="149">
        <f t="shared" ref="M2:M65" si="0">L2-R2</f>
        <v>1148.7625</v>
      </c>
      <c r="N2" s="104">
        <f>I2*J2</f>
        <v>5755.2</v>
      </c>
      <c r="O2" s="149">
        <f>(I2*2+L2)/N2</f>
        <v>0.38087294968028912</v>
      </c>
      <c r="P2" s="104">
        <v>92</v>
      </c>
      <c r="Q2" s="104">
        <v>92</v>
      </c>
      <c r="R2" s="149">
        <f t="shared" ref="R2:R65" si="1">((((I2-I2*0.15)-X2)*S2)-Y2)/8</f>
        <v>171.23750000000001</v>
      </c>
      <c r="S2" s="104">
        <v>4</v>
      </c>
      <c r="T2" s="104" t="s">
        <v>25</v>
      </c>
      <c r="U2" s="104" t="s">
        <v>25</v>
      </c>
      <c r="V2" s="104">
        <v>3.3</v>
      </c>
      <c r="W2" s="104">
        <v>3</v>
      </c>
      <c r="X2" s="104">
        <f>8*W2</f>
        <v>24</v>
      </c>
      <c r="Y2" s="104">
        <v>16.5</v>
      </c>
      <c r="Z2" s="104" t="s">
        <v>25</v>
      </c>
      <c r="AA2" s="104" t="s">
        <v>26</v>
      </c>
      <c r="AB2" s="104" t="s">
        <v>27</v>
      </c>
      <c r="AC2" s="104" t="s">
        <v>28</v>
      </c>
      <c r="AD2" s="104" t="s">
        <v>29</v>
      </c>
      <c r="AE2" s="104" t="s">
        <v>30</v>
      </c>
      <c r="AF2" s="104" t="s">
        <v>31</v>
      </c>
      <c r="AG2" s="104">
        <v>3724.9</v>
      </c>
      <c r="AH2" s="103"/>
      <c r="AI2" s="133" t="s">
        <v>32</v>
      </c>
      <c r="AJ2" s="134" t="s">
        <v>33</v>
      </c>
      <c r="AK2" s="135" t="s">
        <v>34</v>
      </c>
      <c r="AL2" s="136" t="s">
        <v>35</v>
      </c>
      <c r="AM2" s="104">
        <v>24</v>
      </c>
      <c r="AN2" s="104">
        <v>23</v>
      </c>
    </row>
    <row r="3" spans="1:40" ht="11.1" customHeight="1" x14ac:dyDescent="0.25">
      <c r="A3" s="210" t="s">
        <v>580</v>
      </c>
      <c r="B3" s="131" t="s">
        <v>36</v>
      </c>
      <c r="C3" s="149">
        <v>7.6395360378167601</v>
      </c>
      <c r="D3" s="149">
        <v>45.032029134076097</v>
      </c>
      <c r="E3" s="122">
        <v>1926</v>
      </c>
      <c r="F3" s="104" t="s">
        <v>169</v>
      </c>
      <c r="G3" s="132">
        <v>1.1399999999999999</v>
      </c>
      <c r="H3" s="113">
        <v>85</v>
      </c>
      <c r="I3" s="117">
        <v>364</v>
      </c>
      <c r="J3" s="117">
        <f t="shared" ref="J3:J66" si="2">S3*V3</f>
        <v>13.2</v>
      </c>
      <c r="K3" s="117">
        <v>15</v>
      </c>
      <c r="L3" s="117">
        <f t="shared" ref="L3:L66" si="3">H3*J3</f>
        <v>1122</v>
      </c>
      <c r="M3" s="149">
        <f t="shared" si="0"/>
        <v>981.36249999999995</v>
      </c>
      <c r="N3" s="104">
        <f t="shared" ref="N3:N66" si="4">I3*J3</f>
        <v>4804.8</v>
      </c>
      <c r="O3" s="149">
        <f t="shared" ref="O3:O66" si="5">(I3*2+L3)/N3</f>
        <v>0.38503163503163501</v>
      </c>
      <c r="P3" s="104">
        <v>76</v>
      </c>
      <c r="Q3" s="104">
        <v>76</v>
      </c>
      <c r="R3" s="149">
        <f t="shared" si="1"/>
        <v>140.63749999999999</v>
      </c>
      <c r="S3" s="105">
        <v>4</v>
      </c>
      <c r="T3" s="104" t="s">
        <v>25</v>
      </c>
      <c r="U3" s="104" t="s">
        <v>25</v>
      </c>
      <c r="V3" s="104">
        <v>3.3</v>
      </c>
      <c r="W3" s="104">
        <v>3</v>
      </c>
      <c r="X3" s="104">
        <f t="shared" ref="X3:X66" si="6">8*W3</f>
        <v>24</v>
      </c>
      <c r="Y3" s="104">
        <v>16.5</v>
      </c>
      <c r="Z3" s="104" t="s">
        <v>25</v>
      </c>
      <c r="AA3" s="104" t="s">
        <v>26</v>
      </c>
      <c r="AB3" s="104" t="s">
        <v>27</v>
      </c>
      <c r="AC3" s="104" t="s">
        <v>28</v>
      </c>
      <c r="AD3" s="104" t="s">
        <v>37</v>
      </c>
      <c r="AE3" s="104" t="s">
        <v>30</v>
      </c>
      <c r="AF3" s="104" t="s">
        <v>31</v>
      </c>
      <c r="AG3" s="104">
        <v>2480</v>
      </c>
      <c r="AH3" s="103"/>
      <c r="AI3" s="133" t="s">
        <v>38</v>
      </c>
      <c r="AJ3" s="133">
        <v>68</v>
      </c>
      <c r="AK3" s="135" t="s">
        <v>34</v>
      </c>
      <c r="AL3" s="136" t="s">
        <v>35</v>
      </c>
      <c r="AM3" s="104">
        <v>19</v>
      </c>
      <c r="AN3" s="104">
        <v>18</v>
      </c>
    </row>
    <row r="4" spans="1:40" ht="11.1" customHeight="1" x14ac:dyDescent="0.25">
      <c r="A4" s="210" t="s">
        <v>581</v>
      </c>
      <c r="B4" s="131" t="s">
        <v>39</v>
      </c>
      <c r="C4" s="149">
        <v>7.6392585796124299</v>
      </c>
      <c r="D4" s="149">
        <v>45.031645783952399</v>
      </c>
      <c r="E4" s="122">
        <v>1926</v>
      </c>
      <c r="F4" s="104" t="s">
        <v>169</v>
      </c>
      <c r="G4" s="132">
        <v>1.1399999999999999</v>
      </c>
      <c r="H4" s="113">
        <v>113</v>
      </c>
      <c r="I4" s="117">
        <v>512</v>
      </c>
      <c r="J4" s="117">
        <f t="shared" si="2"/>
        <v>13.2</v>
      </c>
      <c r="K4" s="117">
        <v>15</v>
      </c>
      <c r="L4" s="117">
        <f t="shared" si="3"/>
        <v>1491.6</v>
      </c>
      <c r="M4" s="149">
        <f t="shared" si="0"/>
        <v>1292.0625</v>
      </c>
      <c r="N4" s="104">
        <f t="shared" si="4"/>
        <v>6758.4</v>
      </c>
      <c r="O4" s="149">
        <f t="shared" si="5"/>
        <v>0.37221827651515155</v>
      </c>
      <c r="P4" s="104">
        <v>109</v>
      </c>
      <c r="Q4" s="104">
        <v>109</v>
      </c>
      <c r="R4" s="149">
        <f t="shared" si="1"/>
        <v>199.53749999999999</v>
      </c>
      <c r="S4" s="105">
        <v>4</v>
      </c>
      <c r="T4" s="104" t="s">
        <v>25</v>
      </c>
      <c r="U4" s="104" t="s">
        <v>25</v>
      </c>
      <c r="V4" s="104">
        <v>3.3</v>
      </c>
      <c r="W4" s="104">
        <v>4</v>
      </c>
      <c r="X4" s="104">
        <f t="shared" si="6"/>
        <v>32</v>
      </c>
      <c r="Y4" s="104">
        <v>16.5</v>
      </c>
      <c r="Z4" s="104" t="s">
        <v>25</v>
      </c>
      <c r="AA4" s="104" t="s">
        <v>26</v>
      </c>
      <c r="AB4" s="104" t="s">
        <v>27</v>
      </c>
      <c r="AC4" s="104" t="s">
        <v>28</v>
      </c>
      <c r="AD4" s="104" t="s">
        <v>37</v>
      </c>
      <c r="AE4" s="104" t="s">
        <v>30</v>
      </c>
      <c r="AF4" s="104" t="s">
        <v>31</v>
      </c>
      <c r="AG4" s="104">
        <v>3724</v>
      </c>
      <c r="AH4" s="103"/>
      <c r="AI4" s="133" t="s">
        <v>40</v>
      </c>
      <c r="AJ4" s="133">
        <v>68</v>
      </c>
      <c r="AK4" s="135" t="s">
        <v>34</v>
      </c>
      <c r="AL4" s="136" t="s">
        <v>35</v>
      </c>
      <c r="AM4" s="104">
        <v>26</v>
      </c>
      <c r="AN4" s="104">
        <v>25</v>
      </c>
    </row>
    <row r="5" spans="1:40" ht="11.1" customHeight="1" x14ac:dyDescent="0.25">
      <c r="A5" s="210" t="s">
        <v>582</v>
      </c>
      <c r="B5" s="131" t="s">
        <v>41</v>
      </c>
      <c r="C5" s="149">
        <v>7.6390048073696697</v>
      </c>
      <c r="D5" s="149">
        <v>45.031223230809701</v>
      </c>
      <c r="E5" s="122">
        <v>1926</v>
      </c>
      <c r="F5" s="104" t="s">
        <v>169</v>
      </c>
      <c r="G5" s="132">
        <v>1.1399999999999999</v>
      </c>
      <c r="H5" s="113">
        <v>85</v>
      </c>
      <c r="I5" s="117">
        <v>364</v>
      </c>
      <c r="J5" s="117">
        <f t="shared" si="2"/>
        <v>13.2</v>
      </c>
      <c r="K5" s="117">
        <v>15</v>
      </c>
      <c r="L5" s="117">
        <f t="shared" si="3"/>
        <v>1122</v>
      </c>
      <c r="M5" s="149">
        <f t="shared" si="0"/>
        <v>981.36249999999995</v>
      </c>
      <c r="N5" s="104">
        <f t="shared" si="4"/>
        <v>4804.8</v>
      </c>
      <c r="O5" s="149">
        <f t="shared" si="5"/>
        <v>0.38503163503163501</v>
      </c>
      <c r="P5" s="104">
        <v>74</v>
      </c>
      <c r="Q5" s="104">
        <v>74</v>
      </c>
      <c r="R5" s="149">
        <f t="shared" si="1"/>
        <v>140.63749999999999</v>
      </c>
      <c r="S5" s="105">
        <v>4</v>
      </c>
      <c r="T5" s="104" t="s">
        <v>25</v>
      </c>
      <c r="U5" s="104" t="s">
        <v>25</v>
      </c>
      <c r="V5" s="104">
        <v>3.3</v>
      </c>
      <c r="W5" s="104">
        <v>3</v>
      </c>
      <c r="X5" s="104">
        <f t="shared" si="6"/>
        <v>24</v>
      </c>
      <c r="Y5" s="104">
        <v>16.5</v>
      </c>
      <c r="Z5" s="104" t="s">
        <v>25</v>
      </c>
      <c r="AA5" s="104" t="s">
        <v>26</v>
      </c>
      <c r="AB5" s="104" t="s">
        <v>27</v>
      </c>
      <c r="AC5" s="104" t="s">
        <v>28</v>
      </c>
      <c r="AD5" s="104" t="s">
        <v>37</v>
      </c>
      <c r="AE5" s="104" t="s">
        <v>30</v>
      </c>
      <c r="AF5" s="104" t="s">
        <v>31</v>
      </c>
      <c r="AG5" s="104">
        <v>2480</v>
      </c>
      <c r="AH5" s="103"/>
      <c r="AI5" s="133" t="s">
        <v>42</v>
      </c>
      <c r="AJ5" s="133">
        <v>68</v>
      </c>
      <c r="AK5" s="135" t="s">
        <v>34</v>
      </c>
      <c r="AL5" s="136" t="s">
        <v>35</v>
      </c>
      <c r="AM5" s="104">
        <v>20</v>
      </c>
      <c r="AN5" s="104">
        <v>19</v>
      </c>
    </row>
    <row r="6" spans="1:40" ht="11.1" customHeight="1" x14ac:dyDescent="0.25">
      <c r="A6" s="210" t="s">
        <v>583</v>
      </c>
      <c r="B6" s="131" t="s">
        <v>43</v>
      </c>
      <c r="C6" s="149">
        <v>7.6393553331494903</v>
      </c>
      <c r="D6" s="149">
        <v>45.031002661995899</v>
      </c>
      <c r="E6" s="122">
        <v>1926</v>
      </c>
      <c r="F6" s="104" t="s">
        <v>169</v>
      </c>
      <c r="G6" s="132">
        <v>1.1399999999999999</v>
      </c>
      <c r="H6" s="113">
        <v>100</v>
      </c>
      <c r="I6" s="117">
        <v>436</v>
      </c>
      <c r="J6" s="117">
        <f t="shared" si="2"/>
        <v>13.2</v>
      </c>
      <c r="K6" s="117">
        <v>15</v>
      </c>
      <c r="L6" s="117">
        <f t="shared" si="3"/>
        <v>1320</v>
      </c>
      <c r="M6" s="149">
        <f t="shared" si="0"/>
        <v>1148.7625</v>
      </c>
      <c r="N6" s="104">
        <f t="shared" si="4"/>
        <v>5755.2</v>
      </c>
      <c r="O6" s="149">
        <f t="shared" si="5"/>
        <v>0.38087294968028912</v>
      </c>
      <c r="P6" s="104">
        <v>92</v>
      </c>
      <c r="Q6" s="104">
        <v>92</v>
      </c>
      <c r="R6" s="149">
        <f t="shared" si="1"/>
        <v>171.23750000000001</v>
      </c>
      <c r="S6" s="105">
        <v>4</v>
      </c>
      <c r="T6" s="104" t="s">
        <v>25</v>
      </c>
      <c r="U6" s="104" t="s">
        <v>25</v>
      </c>
      <c r="V6" s="104">
        <v>3.3</v>
      </c>
      <c r="W6" s="104">
        <v>3</v>
      </c>
      <c r="X6" s="104">
        <f t="shared" si="6"/>
        <v>24</v>
      </c>
      <c r="Y6" s="104">
        <v>16.5</v>
      </c>
      <c r="Z6" s="104" t="s">
        <v>25</v>
      </c>
      <c r="AA6" s="104" t="s">
        <v>26</v>
      </c>
      <c r="AB6" s="104" t="s">
        <v>27</v>
      </c>
      <c r="AC6" s="104" t="s">
        <v>28</v>
      </c>
      <c r="AD6" s="104" t="s">
        <v>44</v>
      </c>
      <c r="AE6" s="104" t="s">
        <v>30</v>
      </c>
      <c r="AF6" s="104" t="s">
        <v>31</v>
      </c>
      <c r="AG6" s="104">
        <v>3232</v>
      </c>
      <c r="AH6" s="103"/>
      <c r="AI6" s="133" t="s">
        <v>45</v>
      </c>
      <c r="AJ6" s="133">
        <v>338</v>
      </c>
      <c r="AK6" s="135" t="s">
        <v>34</v>
      </c>
      <c r="AL6" s="136" t="s">
        <v>35</v>
      </c>
      <c r="AM6" s="104">
        <v>22</v>
      </c>
      <c r="AN6" s="104">
        <v>21</v>
      </c>
    </row>
    <row r="7" spans="1:40" ht="11.1" customHeight="1" x14ac:dyDescent="0.25">
      <c r="A7" s="210" t="s">
        <v>584</v>
      </c>
      <c r="B7" s="131" t="s">
        <v>46</v>
      </c>
      <c r="C7" s="149">
        <v>7.6401047135856297</v>
      </c>
      <c r="D7" s="149">
        <v>45.031360935104502</v>
      </c>
      <c r="E7" s="122">
        <v>1926</v>
      </c>
      <c r="F7" s="104" t="s">
        <v>169</v>
      </c>
      <c r="G7" s="132">
        <v>1.1399999999999999</v>
      </c>
      <c r="H7" s="113">
        <v>113</v>
      </c>
      <c r="I7" s="117">
        <v>512</v>
      </c>
      <c r="J7" s="117">
        <f t="shared" si="2"/>
        <v>13.2</v>
      </c>
      <c r="K7" s="117">
        <v>15</v>
      </c>
      <c r="L7" s="117">
        <f t="shared" si="3"/>
        <v>1491.6</v>
      </c>
      <c r="M7" s="149">
        <f t="shared" si="0"/>
        <v>1292.0625</v>
      </c>
      <c r="N7" s="104">
        <f t="shared" si="4"/>
        <v>6758.4</v>
      </c>
      <c r="O7" s="149">
        <f t="shared" si="5"/>
        <v>0.37221827651515155</v>
      </c>
      <c r="P7" s="104">
        <v>121</v>
      </c>
      <c r="Q7" s="104">
        <v>121</v>
      </c>
      <c r="R7" s="149">
        <f t="shared" si="1"/>
        <v>199.53749999999999</v>
      </c>
      <c r="S7" s="105">
        <v>4</v>
      </c>
      <c r="T7" s="104" t="s">
        <v>25</v>
      </c>
      <c r="U7" s="104" t="s">
        <v>25</v>
      </c>
      <c r="V7" s="104">
        <v>3.3</v>
      </c>
      <c r="W7" s="104">
        <v>4</v>
      </c>
      <c r="X7" s="104">
        <f t="shared" si="6"/>
        <v>32</v>
      </c>
      <c r="Y7" s="104">
        <v>16.5</v>
      </c>
      <c r="Z7" s="104" t="s">
        <v>25</v>
      </c>
      <c r="AA7" s="104" t="s">
        <v>26</v>
      </c>
      <c r="AB7" s="104" t="s">
        <v>27</v>
      </c>
      <c r="AC7" s="104" t="s">
        <v>28</v>
      </c>
      <c r="AD7" s="104" t="s">
        <v>47</v>
      </c>
      <c r="AE7" s="104" t="s">
        <v>30</v>
      </c>
      <c r="AF7" s="104" t="s">
        <v>31</v>
      </c>
      <c r="AG7" s="104">
        <v>3766.66</v>
      </c>
      <c r="AH7" s="103"/>
      <c r="AI7" s="133" t="s">
        <v>48</v>
      </c>
      <c r="AJ7" s="133">
        <v>315</v>
      </c>
      <c r="AK7" s="135" t="s">
        <v>34</v>
      </c>
      <c r="AL7" s="136" t="s">
        <v>35</v>
      </c>
      <c r="AM7" s="104">
        <v>31</v>
      </c>
      <c r="AN7" s="104">
        <v>28</v>
      </c>
    </row>
    <row r="8" spans="1:40" ht="11.1" customHeight="1" x14ac:dyDescent="0.25">
      <c r="A8" s="210" t="s">
        <v>585</v>
      </c>
      <c r="B8" s="131" t="s">
        <v>49</v>
      </c>
      <c r="C8" s="149">
        <v>7.6392550169891296</v>
      </c>
      <c r="D8" s="149">
        <v>45.032111579797302</v>
      </c>
      <c r="E8" s="122">
        <v>1926</v>
      </c>
      <c r="F8" s="104" t="s">
        <v>169</v>
      </c>
      <c r="G8" s="132">
        <v>1.1399999999999999</v>
      </c>
      <c r="H8" s="113">
        <v>100</v>
      </c>
      <c r="I8" s="117">
        <v>436</v>
      </c>
      <c r="J8" s="117">
        <f t="shared" si="2"/>
        <v>13.2</v>
      </c>
      <c r="K8" s="117">
        <v>15</v>
      </c>
      <c r="L8" s="117">
        <f t="shared" si="3"/>
        <v>1320</v>
      </c>
      <c r="M8" s="149">
        <f t="shared" si="0"/>
        <v>1148.7625</v>
      </c>
      <c r="N8" s="104">
        <f t="shared" si="4"/>
        <v>5755.2</v>
      </c>
      <c r="O8" s="149">
        <f t="shared" si="5"/>
        <v>0.38087294968028912</v>
      </c>
      <c r="P8" s="104">
        <v>92</v>
      </c>
      <c r="Q8" s="104">
        <v>83</v>
      </c>
      <c r="R8" s="149">
        <f t="shared" si="1"/>
        <v>171.23750000000001</v>
      </c>
      <c r="S8" s="105">
        <v>4</v>
      </c>
      <c r="T8" s="104" t="s">
        <v>25</v>
      </c>
      <c r="U8" s="104" t="s">
        <v>25</v>
      </c>
      <c r="V8" s="104">
        <v>3.3</v>
      </c>
      <c r="W8" s="104">
        <v>3</v>
      </c>
      <c r="X8" s="104">
        <f t="shared" si="6"/>
        <v>24</v>
      </c>
      <c r="Y8" s="104">
        <v>16.5</v>
      </c>
      <c r="Z8" s="104" t="s">
        <v>25</v>
      </c>
      <c r="AA8" s="104" t="s">
        <v>26</v>
      </c>
      <c r="AB8" s="104" t="s">
        <v>27</v>
      </c>
      <c r="AC8" s="104" t="s">
        <v>28</v>
      </c>
      <c r="AD8" s="104" t="s">
        <v>47</v>
      </c>
      <c r="AE8" s="104" t="s">
        <v>30</v>
      </c>
      <c r="AF8" s="104" t="s">
        <v>31</v>
      </c>
      <c r="AG8" s="104">
        <v>2655</v>
      </c>
      <c r="AH8" s="103"/>
      <c r="AI8" s="133" t="s">
        <v>50</v>
      </c>
      <c r="AJ8" s="133">
        <v>0</v>
      </c>
      <c r="AK8" s="135" t="s">
        <v>34</v>
      </c>
      <c r="AL8" s="136" t="s">
        <v>35</v>
      </c>
      <c r="AM8" s="104">
        <v>20</v>
      </c>
      <c r="AN8" s="104">
        <v>19</v>
      </c>
    </row>
    <row r="9" spans="1:40" ht="11.1" customHeight="1" x14ac:dyDescent="0.25">
      <c r="A9" s="210" t="s">
        <v>586</v>
      </c>
      <c r="B9" s="131" t="s">
        <v>51</v>
      </c>
      <c r="C9" s="149">
        <v>7.6388998085066797</v>
      </c>
      <c r="D9" s="149">
        <v>45.032331229715098</v>
      </c>
      <c r="E9" s="122">
        <v>1926</v>
      </c>
      <c r="F9" s="104" t="s">
        <v>169</v>
      </c>
      <c r="G9" s="132">
        <v>1.1399999999999999</v>
      </c>
      <c r="H9" s="113">
        <v>100</v>
      </c>
      <c r="I9" s="104">
        <v>436</v>
      </c>
      <c r="J9" s="117">
        <f t="shared" si="2"/>
        <v>13.2</v>
      </c>
      <c r="K9" s="117">
        <v>15</v>
      </c>
      <c r="L9" s="117">
        <f t="shared" si="3"/>
        <v>1320</v>
      </c>
      <c r="M9" s="149">
        <f t="shared" si="0"/>
        <v>1148.7625</v>
      </c>
      <c r="N9" s="104">
        <f t="shared" si="4"/>
        <v>5755.2</v>
      </c>
      <c r="O9" s="149">
        <f t="shared" si="5"/>
        <v>0.38087294968028912</v>
      </c>
      <c r="P9" s="104">
        <v>92</v>
      </c>
      <c r="Q9" s="104">
        <v>36</v>
      </c>
      <c r="R9" s="149">
        <f t="shared" si="1"/>
        <v>171.23750000000001</v>
      </c>
      <c r="S9" s="105">
        <v>4</v>
      </c>
      <c r="T9" s="104" t="s">
        <v>25</v>
      </c>
      <c r="U9" s="104" t="s">
        <v>25</v>
      </c>
      <c r="V9" s="104">
        <v>3.3</v>
      </c>
      <c r="W9" s="104">
        <v>3</v>
      </c>
      <c r="X9" s="104">
        <f t="shared" si="6"/>
        <v>24</v>
      </c>
      <c r="Y9" s="104">
        <v>16.5</v>
      </c>
      <c r="Z9" s="104" t="s">
        <v>25</v>
      </c>
      <c r="AA9" s="104" t="s">
        <v>26</v>
      </c>
      <c r="AB9" s="104" t="s">
        <v>27</v>
      </c>
      <c r="AC9" s="104" t="s">
        <v>28</v>
      </c>
      <c r="AD9" s="104" t="s">
        <v>29</v>
      </c>
      <c r="AE9" s="104" t="s">
        <v>30</v>
      </c>
      <c r="AF9" s="104" t="s">
        <v>31</v>
      </c>
      <c r="AG9" s="104">
        <v>3730.47</v>
      </c>
      <c r="AH9" s="103"/>
      <c r="AI9" s="133" t="s">
        <v>53</v>
      </c>
      <c r="AJ9" s="133">
        <v>225</v>
      </c>
      <c r="AK9" s="135" t="s">
        <v>34</v>
      </c>
      <c r="AL9" s="136" t="s">
        <v>54</v>
      </c>
      <c r="AM9" s="104">
        <v>22</v>
      </c>
      <c r="AN9" s="104">
        <v>20</v>
      </c>
    </row>
    <row r="10" spans="1:40" ht="11.1" customHeight="1" x14ac:dyDescent="0.25">
      <c r="A10" s="210" t="s">
        <v>587</v>
      </c>
      <c r="B10" s="131" t="s">
        <v>55</v>
      </c>
      <c r="C10" s="149">
        <v>7.6381532217435497</v>
      </c>
      <c r="D10" s="149">
        <v>45.0320085347741</v>
      </c>
      <c r="E10" s="122">
        <v>1926</v>
      </c>
      <c r="F10" s="104" t="s">
        <v>169</v>
      </c>
      <c r="G10" s="132">
        <v>1.1399999999999999</v>
      </c>
      <c r="H10" s="113">
        <v>113</v>
      </c>
      <c r="I10" s="104">
        <v>512</v>
      </c>
      <c r="J10" s="117">
        <f t="shared" si="2"/>
        <v>13.2</v>
      </c>
      <c r="K10" s="117">
        <v>15</v>
      </c>
      <c r="L10" s="117">
        <f t="shared" si="3"/>
        <v>1491.6</v>
      </c>
      <c r="M10" s="149">
        <f t="shared" si="0"/>
        <v>1292.0625</v>
      </c>
      <c r="N10" s="104">
        <f t="shared" si="4"/>
        <v>6758.4</v>
      </c>
      <c r="O10" s="149">
        <f t="shared" si="5"/>
        <v>0.37221827651515155</v>
      </c>
      <c r="P10" s="104">
        <v>107</v>
      </c>
      <c r="Q10" s="104">
        <v>105</v>
      </c>
      <c r="R10" s="149">
        <f t="shared" si="1"/>
        <v>199.53749999999999</v>
      </c>
      <c r="S10" s="105">
        <v>4</v>
      </c>
      <c r="T10" s="104" t="s">
        <v>25</v>
      </c>
      <c r="U10" s="104" t="s">
        <v>25</v>
      </c>
      <c r="V10" s="104">
        <v>3.3</v>
      </c>
      <c r="W10" s="104">
        <v>4</v>
      </c>
      <c r="X10" s="104">
        <f t="shared" si="6"/>
        <v>32</v>
      </c>
      <c r="Y10" s="104">
        <v>16.5</v>
      </c>
      <c r="Z10" s="104" t="s">
        <v>25</v>
      </c>
      <c r="AA10" s="104" t="s">
        <v>26</v>
      </c>
      <c r="AB10" s="104" t="s">
        <v>27</v>
      </c>
      <c r="AC10" s="104" t="s">
        <v>28</v>
      </c>
      <c r="AD10" s="104" t="s">
        <v>37</v>
      </c>
      <c r="AE10" s="104" t="s">
        <v>30</v>
      </c>
      <c r="AF10" s="104" t="s">
        <v>31</v>
      </c>
      <c r="AG10" s="104">
        <v>3724</v>
      </c>
      <c r="AH10" s="103"/>
      <c r="AI10" s="133" t="s">
        <v>56</v>
      </c>
      <c r="AJ10" s="133">
        <v>68</v>
      </c>
      <c r="AK10" s="135" t="s">
        <v>34</v>
      </c>
      <c r="AL10" s="136" t="s">
        <v>35</v>
      </c>
      <c r="AM10" s="104">
        <v>28</v>
      </c>
      <c r="AN10" s="104">
        <v>27</v>
      </c>
    </row>
    <row r="11" spans="1:40" ht="11.1" customHeight="1" x14ac:dyDescent="0.25">
      <c r="A11" s="210" t="s">
        <v>588</v>
      </c>
      <c r="B11" s="131" t="s">
        <v>57</v>
      </c>
      <c r="C11" s="149">
        <v>7.6386985812073203</v>
      </c>
      <c r="D11" s="149">
        <v>45.031327847167802</v>
      </c>
      <c r="E11" s="122">
        <v>1926</v>
      </c>
      <c r="F11" s="104" t="s">
        <v>169</v>
      </c>
      <c r="G11" s="132">
        <v>1.1399999999999999</v>
      </c>
      <c r="H11" s="113">
        <v>85</v>
      </c>
      <c r="I11" s="104">
        <v>364</v>
      </c>
      <c r="J11" s="117">
        <f t="shared" si="2"/>
        <v>13.2</v>
      </c>
      <c r="K11" s="117">
        <v>15</v>
      </c>
      <c r="L11" s="117">
        <f t="shared" si="3"/>
        <v>1122</v>
      </c>
      <c r="M11" s="149">
        <f t="shared" si="0"/>
        <v>981.36249999999995</v>
      </c>
      <c r="N11" s="104">
        <f t="shared" si="4"/>
        <v>4804.8</v>
      </c>
      <c r="O11" s="149">
        <f t="shared" si="5"/>
        <v>0.38503163503163501</v>
      </c>
      <c r="P11" s="104">
        <v>78</v>
      </c>
      <c r="Q11" s="104">
        <v>78</v>
      </c>
      <c r="R11" s="149">
        <f t="shared" si="1"/>
        <v>140.63749999999999</v>
      </c>
      <c r="S11" s="105">
        <v>4</v>
      </c>
      <c r="T11" s="104" t="s">
        <v>25</v>
      </c>
      <c r="U11" s="104" t="s">
        <v>25</v>
      </c>
      <c r="V11" s="104">
        <v>3.3</v>
      </c>
      <c r="W11" s="104">
        <v>3</v>
      </c>
      <c r="X11" s="104">
        <f t="shared" si="6"/>
        <v>24</v>
      </c>
      <c r="Y11" s="104">
        <v>16.5</v>
      </c>
      <c r="Z11" s="104" t="s">
        <v>25</v>
      </c>
      <c r="AA11" s="104" t="s">
        <v>26</v>
      </c>
      <c r="AB11" s="104" t="s">
        <v>27</v>
      </c>
      <c r="AC11" s="104" t="s">
        <v>28</v>
      </c>
      <c r="AD11" s="104" t="s">
        <v>44</v>
      </c>
      <c r="AE11" s="104" t="s">
        <v>30</v>
      </c>
      <c r="AF11" s="104" t="s">
        <v>31</v>
      </c>
      <c r="AG11" s="104">
        <v>2620</v>
      </c>
      <c r="AH11" s="103"/>
      <c r="AI11" s="133" t="s">
        <v>58</v>
      </c>
      <c r="AJ11" s="133">
        <v>315</v>
      </c>
      <c r="AK11" s="135" t="s">
        <v>34</v>
      </c>
      <c r="AL11" s="136" t="s">
        <v>35</v>
      </c>
      <c r="AM11" s="104">
        <v>21</v>
      </c>
      <c r="AN11" s="104">
        <v>20</v>
      </c>
    </row>
    <row r="12" spans="1:40" ht="11.1" customHeight="1" x14ac:dyDescent="0.25">
      <c r="A12" s="210" t="s">
        <v>589</v>
      </c>
      <c r="B12" s="131" t="s">
        <v>59</v>
      </c>
      <c r="C12" s="149">
        <v>7.6389889721587299</v>
      </c>
      <c r="D12" s="149">
        <v>45.031731402181599</v>
      </c>
      <c r="E12" s="122">
        <v>1926</v>
      </c>
      <c r="F12" s="104" t="s">
        <v>169</v>
      </c>
      <c r="G12" s="132">
        <v>1.1399999999999999</v>
      </c>
      <c r="H12" s="113">
        <v>113</v>
      </c>
      <c r="I12" s="104">
        <v>512</v>
      </c>
      <c r="J12" s="117">
        <f t="shared" si="2"/>
        <v>13.2</v>
      </c>
      <c r="K12" s="117">
        <v>15</v>
      </c>
      <c r="L12" s="117">
        <f t="shared" si="3"/>
        <v>1491.6</v>
      </c>
      <c r="M12" s="149">
        <f t="shared" si="0"/>
        <v>1292.0625</v>
      </c>
      <c r="N12" s="104">
        <f t="shared" si="4"/>
        <v>6758.4</v>
      </c>
      <c r="O12" s="149">
        <f t="shared" si="5"/>
        <v>0.37221827651515155</v>
      </c>
      <c r="P12" s="104">
        <v>127</v>
      </c>
      <c r="Q12" s="104">
        <v>127</v>
      </c>
      <c r="R12" s="149">
        <f t="shared" si="1"/>
        <v>199.53749999999999</v>
      </c>
      <c r="S12" s="105">
        <v>4</v>
      </c>
      <c r="T12" s="104" t="s">
        <v>25</v>
      </c>
      <c r="U12" s="104" t="s">
        <v>25</v>
      </c>
      <c r="V12" s="104">
        <v>3.3</v>
      </c>
      <c r="W12" s="104">
        <v>4</v>
      </c>
      <c r="X12" s="104">
        <f t="shared" si="6"/>
        <v>32</v>
      </c>
      <c r="Y12" s="104">
        <v>16.5</v>
      </c>
      <c r="Z12" s="104" t="s">
        <v>25</v>
      </c>
      <c r="AA12" s="104" t="s">
        <v>26</v>
      </c>
      <c r="AB12" s="104" t="s">
        <v>27</v>
      </c>
      <c r="AC12" s="104" t="s">
        <v>28</v>
      </c>
      <c r="AD12" s="104" t="s">
        <v>47</v>
      </c>
      <c r="AE12" s="104" t="s">
        <v>30</v>
      </c>
      <c r="AF12" s="104" t="s">
        <v>31</v>
      </c>
      <c r="AG12" s="104">
        <v>4214.12</v>
      </c>
      <c r="AH12" s="103"/>
      <c r="AI12" s="133" t="s">
        <v>60</v>
      </c>
      <c r="AJ12" s="133">
        <v>270</v>
      </c>
      <c r="AK12" s="135" t="s">
        <v>34</v>
      </c>
      <c r="AL12" s="136" t="s">
        <v>35</v>
      </c>
      <c r="AM12" s="104">
        <v>30</v>
      </c>
      <c r="AN12" s="104">
        <v>29</v>
      </c>
    </row>
    <row r="13" spans="1:40" ht="11.1" customHeight="1" x14ac:dyDescent="0.25">
      <c r="A13" s="211" t="s">
        <v>590</v>
      </c>
      <c r="B13" s="131" t="s">
        <v>61</v>
      </c>
      <c r="C13" s="149">
        <v>7.6453643902642296</v>
      </c>
      <c r="D13" s="149">
        <v>45.078947357181697</v>
      </c>
      <c r="E13" s="122">
        <v>1924</v>
      </c>
      <c r="F13" s="104" t="s">
        <v>169</v>
      </c>
      <c r="G13" s="132">
        <v>1.1399999999999999</v>
      </c>
      <c r="H13" s="113">
        <v>100</v>
      </c>
      <c r="I13" s="117">
        <v>460</v>
      </c>
      <c r="J13" s="117">
        <f t="shared" si="2"/>
        <v>13.2</v>
      </c>
      <c r="K13" s="117">
        <v>16</v>
      </c>
      <c r="L13" s="117">
        <f t="shared" si="3"/>
        <v>1320</v>
      </c>
      <c r="M13" s="149">
        <f t="shared" si="0"/>
        <v>1134.5625</v>
      </c>
      <c r="N13" s="104">
        <f t="shared" si="4"/>
        <v>6072</v>
      </c>
      <c r="O13" s="149">
        <f t="shared" si="5"/>
        <v>0.3689064558629776</v>
      </c>
      <c r="P13" s="104">
        <v>127</v>
      </c>
      <c r="Q13" s="104">
        <v>0</v>
      </c>
      <c r="R13" s="149">
        <f t="shared" si="1"/>
        <v>185.4375</v>
      </c>
      <c r="S13" s="105">
        <v>4</v>
      </c>
      <c r="T13" s="104" t="s">
        <v>25</v>
      </c>
      <c r="U13" s="104" t="s">
        <v>25</v>
      </c>
      <c r="V13" s="104">
        <v>3.3</v>
      </c>
      <c r="W13" s="104">
        <v>2</v>
      </c>
      <c r="X13" s="104">
        <f t="shared" si="6"/>
        <v>16</v>
      </c>
      <c r="Y13" s="104">
        <v>16.5</v>
      </c>
      <c r="Z13" s="104" t="s">
        <v>25</v>
      </c>
      <c r="AA13" s="104" t="s">
        <v>26</v>
      </c>
      <c r="AB13" s="104" t="s">
        <v>27</v>
      </c>
      <c r="AC13" s="104" t="s">
        <v>28</v>
      </c>
      <c r="AD13" s="104" t="s">
        <v>62</v>
      </c>
      <c r="AE13" s="104" t="s">
        <v>30</v>
      </c>
      <c r="AF13" s="104" t="s">
        <v>63</v>
      </c>
      <c r="AG13" s="104">
        <v>1001</v>
      </c>
      <c r="AH13" s="103"/>
      <c r="AI13" s="133" t="s">
        <v>64</v>
      </c>
      <c r="AJ13" s="133">
        <v>338</v>
      </c>
      <c r="AK13" s="135" t="s">
        <v>65</v>
      </c>
      <c r="AL13" s="136" t="s">
        <v>35</v>
      </c>
      <c r="AM13" s="104">
        <v>21</v>
      </c>
      <c r="AN13" s="104">
        <v>14</v>
      </c>
    </row>
    <row r="14" spans="1:40" ht="11.1" customHeight="1" x14ac:dyDescent="0.25">
      <c r="A14" s="211" t="s">
        <v>591</v>
      </c>
      <c r="B14" s="131" t="s">
        <v>66</v>
      </c>
      <c r="C14" s="149">
        <v>7.6456402704630904</v>
      </c>
      <c r="D14" s="149">
        <v>45.079324034255002</v>
      </c>
      <c r="E14" s="122">
        <v>1924</v>
      </c>
      <c r="F14" s="104" t="s">
        <v>169</v>
      </c>
      <c r="G14" s="132">
        <v>1.1399999999999999</v>
      </c>
      <c r="H14" s="113">
        <v>100</v>
      </c>
      <c r="I14" s="117">
        <v>460</v>
      </c>
      <c r="J14" s="117">
        <f t="shared" si="2"/>
        <v>13.2</v>
      </c>
      <c r="K14" s="117">
        <v>16</v>
      </c>
      <c r="L14" s="117">
        <f t="shared" si="3"/>
        <v>1320</v>
      </c>
      <c r="M14" s="149">
        <f t="shared" si="0"/>
        <v>1134.5625</v>
      </c>
      <c r="N14" s="104">
        <f t="shared" si="4"/>
        <v>6072</v>
      </c>
      <c r="O14" s="149">
        <f t="shared" si="5"/>
        <v>0.3689064558629776</v>
      </c>
      <c r="P14" s="104">
        <v>112</v>
      </c>
      <c r="Q14" s="104">
        <v>0</v>
      </c>
      <c r="R14" s="149">
        <f t="shared" si="1"/>
        <v>185.4375</v>
      </c>
      <c r="S14" s="105">
        <v>4</v>
      </c>
      <c r="T14" s="104" t="s">
        <v>25</v>
      </c>
      <c r="U14" s="104" t="s">
        <v>25</v>
      </c>
      <c r="V14" s="104">
        <v>3.3</v>
      </c>
      <c r="W14" s="104">
        <v>2</v>
      </c>
      <c r="X14" s="104">
        <f t="shared" si="6"/>
        <v>16</v>
      </c>
      <c r="Y14" s="104">
        <v>16.5</v>
      </c>
      <c r="Z14" s="104" t="s">
        <v>25</v>
      </c>
      <c r="AA14" s="104" t="s">
        <v>26</v>
      </c>
      <c r="AB14" s="104" t="s">
        <v>27</v>
      </c>
      <c r="AC14" s="104" t="s">
        <v>28</v>
      </c>
      <c r="AD14" s="104" t="s">
        <v>67</v>
      </c>
      <c r="AE14" s="104" t="s">
        <v>30</v>
      </c>
      <c r="AF14" s="104" t="s">
        <v>63</v>
      </c>
      <c r="AG14" s="104">
        <v>4088</v>
      </c>
      <c r="AH14" s="103"/>
      <c r="AI14" s="133" t="s">
        <v>68</v>
      </c>
      <c r="AJ14" s="133">
        <v>23</v>
      </c>
      <c r="AK14" s="135" t="s">
        <v>65</v>
      </c>
      <c r="AL14" s="136" t="s">
        <v>35</v>
      </c>
      <c r="AM14" s="104">
        <v>20</v>
      </c>
      <c r="AN14" s="104">
        <v>13</v>
      </c>
    </row>
    <row r="15" spans="1:40" ht="11.1" customHeight="1" x14ac:dyDescent="0.25">
      <c r="A15" s="211" t="s">
        <v>592</v>
      </c>
      <c r="B15" s="131" t="s">
        <v>69</v>
      </c>
      <c r="C15" s="149">
        <v>7.64536319970078</v>
      </c>
      <c r="D15" s="149">
        <v>45.0795811599221</v>
      </c>
      <c r="E15" s="122">
        <v>1924</v>
      </c>
      <c r="F15" s="104" t="s">
        <v>169</v>
      </c>
      <c r="G15" s="132">
        <v>1.1399999999999999</v>
      </c>
      <c r="H15" s="113">
        <v>100</v>
      </c>
      <c r="I15" s="117">
        <v>460</v>
      </c>
      <c r="J15" s="117">
        <f t="shared" si="2"/>
        <v>13.2</v>
      </c>
      <c r="K15" s="117">
        <v>15</v>
      </c>
      <c r="L15" s="117">
        <f t="shared" si="3"/>
        <v>1320</v>
      </c>
      <c r="M15" s="149">
        <f t="shared" si="0"/>
        <v>1134.5625</v>
      </c>
      <c r="N15" s="104">
        <f t="shared" si="4"/>
        <v>6072</v>
      </c>
      <c r="O15" s="149">
        <f t="shared" si="5"/>
        <v>0.3689064558629776</v>
      </c>
      <c r="P15" s="122">
        <v>111</v>
      </c>
      <c r="Q15" s="104">
        <v>0</v>
      </c>
      <c r="R15" s="149">
        <f t="shared" si="1"/>
        <v>185.4375</v>
      </c>
      <c r="S15" s="105">
        <v>4</v>
      </c>
      <c r="T15" s="104" t="s">
        <v>25</v>
      </c>
      <c r="U15" s="104" t="s">
        <v>25</v>
      </c>
      <c r="V15" s="104">
        <v>3.3</v>
      </c>
      <c r="W15" s="104">
        <v>2</v>
      </c>
      <c r="X15" s="104">
        <f t="shared" si="6"/>
        <v>16</v>
      </c>
      <c r="Y15" s="104">
        <v>16.5</v>
      </c>
      <c r="Z15" s="104" t="s">
        <v>25</v>
      </c>
      <c r="AA15" s="104" t="s">
        <v>26</v>
      </c>
      <c r="AB15" s="104" t="s">
        <v>27</v>
      </c>
      <c r="AC15" s="104" t="s">
        <v>28</v>
      </c>
      <c r="AD15" s="104" t="s">
        <v>67</v>
      </c>
      <c r="AE15" s="104" t="s">
        <v>30</v>
      </c>
      <c r="AF15" s="104" t="s">
        <v>63</v>
      </c>
      <c r="AG15" s="104">
        <v>4078</v>
      </c>
      <c r="AH15" s="103"/>
      <c r="AI15" s="133" t="s">
        <v>70</v>
      </c>
      <c r="AJ15" s="133">
        <v>135</v>
      </c>
      <c r="AK15" s="135" t="s">
        <v>65</v>
      </c>
      <c r="AL15" s="136" t="s">
        <v>35</v>
      </c>
      <c r="AM15" s="104">
        <v>24</v>
      </c>
      <c r="AN15" s="104">
        <v>20</v>
      </c>
    </row>
    <row r="16" spans="1:40" ht="11.1" customHeight="1" x14ac:dyDescent="0.25">
      <c r="A16" s="211" t="s">
        <v>220</v>
      </c>
      <c r="B16" s="131" t="s">
        <v>71</v>
      </c>
      <c r="C16" s="149">
        <v>7.6449581803628304</v>
      </c>
      <c r="D16" s="149">
        <v>45.079394148526703</v>
      </c>
      <c r="E16" s="122">
        <v>1924</v>
      </c>
      <c r="F16" s="104" t="s">
        <v>169</v>
      </c>
      <c r="G16" s="132">
        <v>1.1399999999999999</v>
      </c>
      <c r="H16" s="113">
        <v>100</v>
      </c>
      <c r="I16" s="117">
        <v>460</v>
      </c>
      <c r="J16" s="117">
        <f t="shared" si="2"/>
        <v>13.2</v>
      </c>
      <c r="K16" s="117">
        <v>15</v>
      </c>
      <c r="L16" s="117">
        <f t="shared" si="3"/>
        <v>1320</v>
      </c>
      <c r="M16" s="149">
        <f t="shared" si="0"/>
        <v>1134.5625</v>
      </c>
      <c r="N16" s="104">
        <f t="shared" si="4"/>
        <v>6072</v>
      </c>
      <c r="O16" s="149">
        <f t="shared" si="5"/>
        <v>0.3689064558629776</v>
      </c>
      <c r="P16" s="122">
        <v>109</v>
      </c>
      <c r="Q16" s="104">
        <v>0</v>
      </c>
      <c r="R16" s="149">
        <f t="shared" si="1"/>
        <v>185.4375</v>
      </c>
      <c r="S16" s="105">
        <v>4</v>
      </c>
      <c r="T16" s="104" t="s">
        <v>25</v>
      </c>
      <c r="U16" s="104" t="s">
        <v>25</v>
      </c>
      <c r="V16" s="104">
        <v>3.3</v>
      </c>
      <c r="W16" s="104">
        <v>2</v>
      </c>
      <c r="X16" s="104">
        <f t="shared" si="6"/>
        <v>16</v>
      </c>
      <c r="Y16" s="104">
        <v>16.5</v>
      </c>
      <c r="Z16" s="104" t="s">
        <v>25</v>
      </c>
      <c r="AA16" s="104" t="s">
        <v>26</v>
      </c>
      <c r="AB16" s="104" t="s">
        <v>27</v>
      </c>
      <c r="AC16" s="104" t="s">
        <v>28</v>
      </c>
      <c r="AD16" s="104" t="s">
        <v>72</v>
      </c>
      <c r="AE16" s="104" t="s">
        <v>30</v>
      </c>
      <c r="AF16" s="104" t="s">
        <v>63</v>
      </c>
      <c r="AG16" s="104">
        <v>3177</v>
      </c>
      <c r="AH16" s="103"/>
      <c r="AI16" s="133" t="s">
        <v>73</v>
      </c>
      <c r="AJ16" s="133">
        <v>225</v>
      </c>
      <c r="AK16" s="135" t="s">
        <v>65</v>
      </c>
      <c r="AL16" s="136" t="s">
        <v>35</v>
      </c>
      <c r="AM16" s="104">
        <v>20</v>
      </c>
      <c r="AN16" s="104">
        <v>18</v>
      </c>
    </row>
    <row r="17" spans="1:40" ht="11.1" customHeight="1" x14ac:dyDescent="0.25">
      <c r="A17" s="211" t="s">
        <v>226</v>
      </c>
      <c r="B17" s="131" t="s">
        <v>74</v>
      </c>
      <c r="C17" s="149">
        <v>7.6449332290781102</v>
      </c>
      <c r="D17" s="149">
        <v>45.078946993727897</v>
      </c>
      <c r="E17" s="122">
        <v>1924</v>
      </c>
      <c r="F17" s="104" t="s">
        <v>169</v>
      </c>
      <c r="G17" s="132">
        <v>1.1399999999999999</v>
      </c>
      <c r="H17" s="113">
        <v>100</v>
      </c>
      <c r="I17" s="117">
        <v>460</v>
      </c>
      <c r="J17" s="117">
        <f t="shared" si="2"/>
        <v>13.2</v>
      </c>
      <c r="K17" s="117">
        <v>15</v>
      </c>
      <c r="L17" s="117">
        <f t="shared" si="3"/>
        <v>1320</v>
      </c>
      <c r="M17" s="149">
        <f t="shared" si="0"/>
        <v>1134.5625</v>
      </c>
      <c r="N17" s="104">
        <f t="shared" si="4"/>
        <v>6072</v>
      </c>
      <c r="O17" s="149">
        <f t="shared" si="5"/>
        <v>0.3689064558629776</v>
      </c>
      <c r="P17" s="122">
        <v>109</v>
      </c>
      <c r="Q17" s="104">
        <v>0</v>
      </c>
      <c r="R17" s="149">
        <f t="shared" si="1"/>
        <v>185.4375</v>
      </c>
      <c r="S17" s="105">
        <v>4</v>
      </c>
      <c r="T17" s="104" t="s">
        <v>25</v>
      </c>
      <c r="U17" s="104" t="s">
        <v>25</v>
      </c>
      <c r="V17" s="104">
        <v>3.3</v>
      </c>
      <c r="W17" s="104">
        <v>2</v>
      </c>
      <c r="X17" s="104">
        <f t="shared" si="6"/>
        <v>16</v>
      </c>
      <c r="Y17" s="104">
        <v>16.5</v>
      </c>
      <c r="Z17" s="104" t="s">
        <v>25</v>
      </c>
      <c r="AA17" s="104" t="s">
        <v>26</v>
      </c>
      <c r="AB17" s="104" t="s">
        <v>27</v>
      </c>
      <c r="AC17" s="104" t="s">
        <v>28</v>
      </c>
      <c r="AD17" s="104" t="s">
        <v>47</v>
      </c>
      <c r="AE17" s="104" t="s">
        <v>30</v>
      </c>
      <c r="AF17" s="104" t="s">
        <v>63</v>
      </c>
      <c r="AG17" s="104">
        <v>4081</v>
      </c>
      <c r="AH17" s="103"/>
      <c r="AI17" s="133" t="s">
        <v>75</v>
      </c>
      <c r="AJ17" s="133">
        <v>338</v>
      </c>
      <c r="AK17" s="135" t="s">
        <v>65</v>
      </c>
      <c r="AL17" s="136" t="s">
        <v>35</v>
      </c>
      <c r="AM17" s="104">
        <v>22</v>
      </c>
      <c r="AN17" s="104">
        <v>13</v>
      </c>
    </row>
    <row r="18" spans="1:40" ht="11.1" customHeight="1" x14ac:dyDescent="0.25">
      <c r="A18" s="211" t="s">
        <v>223</v>
      </c>
      <c r="B18" s="131" t="s">
        <v>76</v>
      </c>
      <c r="C18" s="149">
        <v>7.64504368294656</v>
      </c>
      <c r="D18" s="149">
        <v>45.078573633568404</v>
      </c>
      <c r="E18" s="122">
        <v>1924</v>
      </c>
      <c r="F18" s="104" t="s">
        <v>169</v>
      </c>
      <c r="G18" s="132">
        <v>1.1399999999999999</v>
      </c>
      <c r="H18" s="113">
        <v>100</v>
      </c>
      <c r="I18" s="117">
        <v>460</v>
      </c>
      <c r="J18" s="117">
        <f t="shared" si="2"/>
        <v>13.2</v>
      </c>
      <c r="K18" s="117">
        <v>16</v>
      </c>
      <c r="L18" s="117">
        <f t="shared" si="3"/>
        <v>1320</v>
      </c>
      <c r="M18" s="149">
        <f t="shared" si="0"/>
        <v>1134.5625</v>
      </c>
      <c r="N18" s="104">
        <f t="shared" si="4"/>
        <v>6072</v>
      </c>
      <c r="O18" s="149">
        <f t="shared" si="5"/>
        <v>0.3689064558629776</v>
      </c>
      <c r="P18" s="122">
        <v>109</v>
      </c>
      <c r="Q18" s="104">
        <v>0</v>
      </c>
      <c r="R18" s="149">
        <f t="shared" si="1"/>
        <v>185.4375</v>
      </c>
      <c r="S18" s="105">
        <v>4</v>
      </c>
      <c r="T18" s="104" t="s">
        <v>25</v>
      </c>
      <c r="U18" s="104" t="s">
        <v>25</v>
      </c>
      <c r="V18" s="104">
        <v>3.3</v>
      </c>
      <c r="W18" s="104">
        <v>2</v>
      </c>
      <c r="X18" s="104">
        <f t="shared" si="6"/>
        <v>16</v>
      </c>
      <c r="Y18" s="104">
        <v>16.5</v>
      </c>
      <c r="Z18" s="104" t="s">
        <v>25</v>
      </c>
      <c r="AA18" s="104" t="s">
        <v>26</v>
      </c>
      <c r="AB18" s="104" t="s">
        <v>27</v>
      </c>
      <c r="AC18" s="104" t="s">
        <v>28</v>
      </c>
      <c r="AD18" s="104" t="s">
        <v>47</v>
      </c>
      <c r="AE18" s="104" t="s">
        <v>30</v>
      </c>
      <c r="AF18" s="104" t="s">
        <v>63</v>
      </c>
      <c r="AG18" s="104">
        <v>4916.82</v>
      </c>
      <c r="AH18" s="103"/>
      <c r="AI18" s="133" t="s">
        <v>77</v>
      </c>
      <c r="AJ18" s="133">
        <v>338</v>
      </c>
      <c r="AK18" s="135" t="s">
        <v>65</v>
      </c>
      <c r="AL18" s="136" t="s">
        <v>35</v>
      </c>
      <c r="AM18" s="104">
        <v>21</v>
      </c>
      <c r="AN18" s="104">
        <v>15</v>
      </c>
    </row>
    <row r="19" spans="1:40" ht="11.1" customHeight="1" x14ac:dyDescent="0.25">
      <c r="A19" s="211" t="s">
        <v>593</v>
      </c>
      <c r="B19" s="131" t="s">
        <v>78</v>
      </c>
      <c r="C19" s="149">
        <v>7.6459651877580201</v>
      </c>
      <c r="D19" s="149">
        <v>45.079792922454502</v>
      </c>
      <c r="E19" s="122">
        <v>1924</v>
      </c>
      <c r="F19" s="104" t="s">
        <v>169</v>
      </c>
      <c r="G19" s="132">
        <v>1.1399999999999999</v>
      </c>
      <c r="H19" s="113">
        <v>139</v>
      </c>
      <c r="I19" s="117">
        <v>655</v>
      </c>
      <c r="J19" s="117">
        <f t="shared" si="2"/>
        <v>13.2</v>
      </c>
      <c r="K19" s="117">
        <v>16</v>
      </c>
      <c r="L19" s="117">
        <f t="shared" si="3"/>
        <v>1834.8</v>
      </c>
      <c r="M19" s="149">
        <f t="shared" si="0"/>
        <v>1570.4875</v>
      </c>
      <c r="N19" s="104">
        <f t="shared" si="4"/>
        <v>8646</v>
      </c>
      <c r="O19" s="149">
        <f t="shared" si="5"/>
        <v>0.36372889197316682</v>
      </c>
      <c r="P19" s="122">
        <v>155</v>
      </c>
      <c r="Q19" s="104">
        <v>0</v>
      </c>
      <c r="R19" s="149">
        <f t="shared" si="1"/>
        <v>264.3125</v>
      </c>
      <c r="S19" s="105">
        <v>4</v>
      </c>
      <c r="T19" s="104" t="s">
        <v>25</v>
      </c>
      <c r="U19" s="104" t="s">
        <v>25</v>
      </c>
      <c r="V19" s="104">
        <v>3.3</v>
      </c>
      <c r="W19" s="104">
        <v>3</v>
      </c>
      <c r="X19" s="104">
        <f t="shared" si="6"/>
        <v>24</v>
      </c>
      <c r="Y19" s="104">
        <v>16.5</v>
      </c>
      <c r="Z19" s="104" t="s">
        <v>25</v>
      </c>
      <c r="AA19" s="104" t="s">
        <v>26</v>
      </c>
      <c r="AB19" s="104" t="s">
        <v>27</v>
      </c>
      <c r="AC19" s="104" t="s">
        <v>28</v>
      </c>
      <c r="AD19" s="104" t="s">
        <v>47</v>
      </c>
      <c r="AE19" s="104" t="s">
        <v>30</v>
      </c>
      <c r="AF19" s="104" t="s">
        <v>63</v>
      </c>
      <c r="AG19" s="104">
        <v>6414.72</v>
      </c>
      <c r="AH19" s="103"/>
      <c r="AI19" s="133" t="s">
        <v>79</v>
      </c>
      <c r="AJ19" s="133">
        <v>293</v>
      </c>
      <c r="AK19" s="135" t="s">
        <v>65</v>
      </c>
      <c r="AL19" s="136" t="s">
        <v>35</v>
      </c>
      <c r="AM19" s="104">
        <v>26</v>
      </c>
      <c r="AN19" s="104">
        <v>18</v>
      </c>
    </row>
    <row r="20" spans="1:40" ht="11.1" customHeight="1" x14ac:dyDescent="0.25">
      <c r="A20" s="211" t="s">
        <v>594</v>
      </c>
      <c r="B20" s="131" t="s">
        <v>80</v>
      </c>
      <c r="C20" s="149">
        <v>7.6451473211607102</v>
      </c>
      <c r="D20" s="149">
        <v>45.079798587831398</v>
      </c>
      <c r="E20" s="122">
        <v>1924</v>
      </c>
      <c r="F20" s="104" t="s">
        <v>169</v>
      </c>
      <c r="G20" s="132">
        <v>1.1399999999999999</v>
      </c>
      <c r="H20" s="113">
        <v>98</v>
      </c>
      <c r="I20" s="117">
        <v>385</v>
      </c>
      <c r="J20" s="117">
        <f t="shared" si="2"/>
        <v>13.2</v>
      </c>
      <c r="K20" s="117">
        <v>16</v>
      </c>
      <c r="L20" s="117">
        <f t="shared" si="3"/>
        <v>1293.5999999999999</v>
      </c>
      <c r="M20" s="149">
        <f t="shared" si="0"/>
        <v>1140.0374999999999</v>
      </c>
      <c r="N20" s="104">
        <f t="shared" si="4"/>
        <v>5082</v>
      </c>
      <c r="O20" s="149">
        <f t="shared" si="5"/>
        <v>0.40606060606060607</v>
      </c>
      <c r="P20" s="122">
        <v>106</v>
      </c>
      <c r="Q20" s="104">
        <v>0</v>
      </c>
      <c r="R20" s="149">
        <f t="shared" si="1"/>
        <v>153.5625</v>
      </c>
      <c r="S20" s="105">
        <v>4</v>
      </c>
      <c r="T20" s="104" t="s">
        <v>25</v>
      </c>
      <c r="U20" s="104" t="s">
        <v>25</v>
      </c>
      <c r="V20" s="104">
        <v>3.3</v>
      </c>
      <c r="W20" s="104">
        <v>2</v>
      </c>
      <c r="X20" s="104">
        <f t="shared" si="6"/>
        <v>16</v>
      </c>
      <c r="Y20" s="104">
        <v>16.5</v>
      </c>
      <c r="Z20" s="104" t="s">
        <v>25</v>
      </c>
      <c r="AA20" s="104" t="s">
        <v>26</v>
      </c>
      <c r="AB20" s="104" t="s">
        <v>27</v>
      </c>
      <c r="AC20" s="104" t="s">
        <v>28</v>
      </c>
      <c r="AD20" s="104" t="s">
        <v>62</v>
      </c>
      <c r="AE20" s="104" t="s">
        <v>30</v>
      </c>
      <c r="AF20" s="104" t="s">
        <v>63</v>
      </c>
      <c r="AG20" s="104">
        <v>4088</v>
      </c>
      <c r="AH20" s="103"/>
      <c r="AI20" s="133" t="s">
        <v>81</v>
      </c>
      <c r="AJ20" s="133">
        <v>45</v>
      </c>
      <c r="AK20" s="135" t="s">
        <v>65</v>
      </c>
      <c r="AL20" s="136" t="s">
        <v>35</v>
      </c>
      <c r="AM20" s="104">
        <v>20</v>
      </c>
      <c r="AN20" s="104">
        <v>14</v>
      </c>
    </row>
    <row r="21" spans="1:40" ht="11.1" customHeight="1" x14ac:dyDescent="0.25">
      <c r="A21" s="211" t="s">
        <v>595</v>
      </c>
      <c r="B21" s="131" t="s">
        <v>82</v>
      </c>
      <c r="C21" s="149">
        <v>7.6450148755025902</v>
      </c>
      <c r="D21" s="149">
        <v>45.080130912919401</v>
      </c>
      <c r="E21" s="122">
        <v>1924</v>
      </c>
      <c r="F21" s="104" t="s">
        <v>169</v>
      </c>
      <c r="G21" s="132">
        <v>1.1399999999999999</v>
      </c>
      <c r="H21" s="113">
        <v>100</v>
      </c>
      <c r="I21" s="117">
        <v>460</v>
      </c>
      <c r="J21" s="117">
        <f t="shared" si="2"/>
        <v>13.2</v>
      </c>
      <c r="K21" s="117">
        <v>16</v>
      </c>
      <c r="L21" s="117">
        <f t="shared" si="3"/>
        <v>1320</v>
      </c>
      <c r="M21" s="149">
        <f t="shared" si="0"/>
        <v>1134.5625</v>
      </c>
      <c r="N21" s="104">
        <f t="shared" si="4"/>
        <v>6072</v>
      </c>
      <c r="O21" s="149">
        <f t="shared" si="5"/>
        <v>0.3689064558629776</v>
      </c>
      <c r="P21" s="122">
        <v>114</v>
      </c>
      <c r="Q21" s="104">
        <v>0</v>
      </c>
      <c r="R21" s="149">
        <f t="shared" si="1"/>
        <v>185.4375</v>
      </c>
      <c r="S21" s="105">
        <v>4</v>
      </c>
      <c r="T21" s="104" t="s">
        <v>25</v>
      </c>
      <c r="U21" s="104" t="s">
        <v>25</v>
      </c>
      <c r="V21" s="104">
        <v>3.3</v>
      </c>
      <c r="W21" s="104">
        <v>2</v>
      </c>
      <c r="X21" s="104">
        <f t="shared" si="6"/>
        <v>16</v>
      </c>
      <c r="Y21" s="104">
        <v>16.5</v>
      </c>
      <c r="Z21" s="104" t="s">
        <v>25</v>
      </c>
      <c r="AA21" s="104" t="s">
        <v>26</v>
      </c>
      <c r="AB21" s="104" t="s">
        <v>27</v>
      </c>
      <c r="AC21" s="104" t="s">
        <v>28</v>
      </c>
      <c r="AD21" s="104" t="s">
        <v>67</v>
      </c>
      <c r="AE21" s="104" t="s">
        <v>30</v>
      </c>
      <c r="AF21" s="104" t="s">
        <v>63</v>
      </c>
      <c r="AG21" s="104">
        <v>4078</v>
      </c>
      <c r="AH21" s="103"/>
      <c r="AI21" s="133" t="s">
        <v>83</v>
      </c>
      <c r="AJ21" s="133">
        <v>113</v>
      </c>
      <c r="AK21" s="135" t="s">
        <v>65</v>
      </c>
      <c r="AL21" s="136" t="s">
        <v>35</v>
      </c>
      <c r="AM21" s="104">
        <v>22</v>
      </c>
      <c r="AN21" s="104">
        <v>17</v>
      </c>
    </row>
    <row r="22" spans="1:40" ht="11.1" customHeight="1" x14ac:dyDescent="0.25">
      <c r="A22" s="211" t="s">
        <v>596</v>
      </c>
      <c r="B22" s="131" t="s">
        <v>84</v>
      </c>
      <c r="C22" s="149">
        <v>7.6454810495713801</v>
      </c>
      <c r="D22" s="149">
        <v>45.080193457564697</v>
      </c>
      <c r="E22" s="122">
        <v>1924</v>
      </c>
      <c r="F22" s="104" t="s">
        <v>169</v>
      </c>
      <c r="G22" s="132">
        <v>1.1399999999999999</v>
      </c>
      <c r="H22" s="113">
        <v>100</v>
      </c>
      <c r="I22" s="117">
        <v>460</v>
      </c>
      <c r="J22" s="117">
        <f t="shared" si="2"/>
        <v>13.2</v>
      </c>
      <c r="K22" s="117">
        <v>16</v>
      </c>
      <c r="L22" s="117">
        <f t="shared" si="3"/>
        <v>1320</v>
      </c>
      <c r="M22" s="149">
        <f t="shared" si="0"/>
        <v>1134.5625</v>
      </c>
      <c r="N22" s="104">
        <f t="shared" si="4"/>
        <v>6072</v>
      </c>
      <c r="O22" s="149">
        <f t="shared" si="5"/>
        <v>0.3689064558629776</v>
      </c>
      <c r="P22" s="122">
        <v>111</v>
      </c>
      <c r="Q22" s="104">
        <v>0</v>
      </c>
      <c r="R22" s="149">
        <f t="shared" si="1"/>
        <v>185.4375</v>
      </c>
      <c r="S22" s="105">
        <v>4</v>
      </c>
      <c r="T22" s="104" t="s">
        <v>25</v>
      </c>
      <c r="U22" s="104" t="s">
        <v>25</v>
      </c>
      <c r="V22" s="104">
        <v>3.3</v>
      </c>
      <c r="W22" s="104">
        <v>2</v>
      </c>
      <c r="X22" s="104">
        <f t="shared" si="6"/>
        <v>16</v>
      </c>
      <c r="Y22" s="104">
        <v>16.5</v>
      </c>
      <c r="Z22" s="104" t="s">
        <v>25</v>
      </c>
      <c r="AA22" s="104" t="s">
        <v>26</v>
      </c>
      <c r="AB22" s="104" t="s">
        <v>27</v>
      </c>
      <c r="AC22" s="104" t="s">
        <v>28</v>
      </c>
      <c r="AD22" s="104" t="s">
        <v>72</v>
      </c>
      <c r="AE22" s="104" t="s">
        <v>30</v>
      </c>
      <c r="AF22" s="104" t="s">
        <v>63</v>
      </c>
      <c r="AG22" s="104">
        <v>4084</v>
      </c>
      <c r="AH22" s="103"/>
      <c r="AI22" s="133" t="s">
        <v>85</v>
      </c>
      <c r="AJ22" s="133">
        <v>0</v>
      </c>
      <c r="AK22" s="135" t="s">
        <v>65</v>
      </c>
      <c r="AL22" s="136" t="s">
        <v>35</v>
      </c>
      <c r="AM22" s="104">
        <v>23</v>
      </c>
      <c r="AN22" s="104">
        <v>18</v>
      </c>
    </row>
    <row r="23" spans="1:40" ht="11.1" customHeight="1" x14ac:dyDescent="0.25">
      <c r="A23" s="211" t="s">
        <v>597</v>
      </c>
      <c r="B23" s="131" t="s">
        <v>86</v>
      </c>
      <c r="C23" s="149">
        <v>7.6460320385240799</v>
      </c>
      <c r="D23" s="149">
        <v>45.0801850187502</v>
      </c>
      <c r="E23" s="122">
        <v>1924</v>
      </c>
      <c r="F23" s="104" t="s">
        <v>169</v>
      </c>
      <c r="G23" s="132">
        <v>1.1399999999999999</v>
      </c>
      <c r="H23" s="113">
        <v>100</v>
      </c>
      <c r="I23" s="117">
        <v>460</v>
      </c>
      <c r="J23" s="117">
        <f t="shared" si="2"/>
        <v>13.2</v>
      </c>
      <c r="K23" s="117">
        <v>15</v>
      </c>
      <c r="L23" s="117">
        <f t="shared" si="3"/>
        <v>1320</v>
      </c>
      <c r="M23" s="149">
        <f t="shared" si="0"/>
        <v>1134.5625</v>
      </c>
      <c r="N23" s="104">
        <f t="shared" si="4"/>
        <v>6072</v>
      </c>
      <c r="O23" s="149">
        <f t="shared" si="5"/>
        <v>0.3689064558629776</v>
      </c>
      <c r="P23" s="122">
        <v>113</v>
      </c>
      <c r="Q23" s="104">
        <v>0</v>
      </c>
      <c r="R23" s="149">
        <f t="shared" si="1"/>
        <v>185.4375</v>
      </c>
      <c r="S23" s="105">
        <v>4</v>
      </c>
      <c r="T23" s="104" t="s">
        <v>25</v>
      </c>
      <c r="U23" s="104" t="s">
        <v>25</v>
      </c>
      <c r="V23" s="104">
        <v>3.3</v>
      </c>
      <c r="W23" s="104">
        <v>2</v>
      </c>
      <c r="X23" s="104">
        <f t="shared" si="6"/>
        <v>16</v>
      </c>
      <c r="Y23" s="104">
        <v>16.5</v>
      </c>
      <c r="Z23" s="104" t="s">
        <v>25</v>
      </c>
      <c r="AA23" s="104" t="s">
        <v>26</v>
      </c>
      <c r="AB23" s="104" t="s">
        <v>27</v>
      </c>
      <c r="AC23" s="104" t="s">
        <v>28</v>
      </c>
      <c r="AD23" s="104" t="s">
        <v>72</v>
      </c>
      <c r="AE23" s="104" t="s">
        <v>30</v>
      </c>
      <c r="AF23" s="104" t="s">
        <v>63</v>
      </c>
      <c r="AG23" s="104">
        <v>4038.17</v>
      </c>
      <c r="AH23" s="103"/>
      <c r="AI23" s="133" t="s">
        <v>87</v>
      </c>
      <c r="AJ23" s="133">
        <v>0</v>
      </c>
      <c r="AK23" s="135" t="s">
        <v>65</v>
      </c>
      <c r="AL23" s="136" t="s">
        <v>35</v>
      </c>
      <c r="AM23" s="104">
        <v>20</v>
      </c>
      <c r="AN23" s="104">
        <v>15</v>
      </c>
    </row>
    <row r="24" spans="1:40" ht="11.1" customHeight="1" x14ac:dyDescent="0.25">
      <c r="A24" s="211" t="s">
        <v>598</v>
      </c>
      <c r="B24" s="131" t="s">
        <v>88</v>
      </c>
      <c r="C24" s="149">
        <v>7.6460145670933599</v>
      </c>
      <c r="D24" s="149">
        <v>45.080433584745798</v>
      </c>
      <c r="E24" s="122">
        <v>1924</v>
      </c>
      <c r="F24" s="104" t="s">
        <v>169</v>
      </c>
      <c r="G24" s="132">
        <v>1.1399999999999999</v>
      </c>
      <c r="H24" s="113">
        <v>98</v>
      </c>
      <c r="I24" s="117">
        <v>385</v>
      </c>
      <c r="J24" s="117">
        <f t="shared" si="2"/>
        <v>13.2</v>
      </c>
      <c r="K24" s="117">
        <v>16</v>
      </c>
      <c r="L24" s="117">
        <f t="shared" si="3"/>
        <v>1293.5999999999999</v>
      </c>
      <c r="M24" s="149">
        <f t="shared" si="0"/>
        <v>1140.0374999999999</v>
      </c>
      <c r="N24" s="104">
        <f t="shared" si="4"/>
        <v>5082</v>
      </c>
      <c r="O24" s="149">
        <f t="shared" si="5"/>
        <v>0.40606060606060607</v>
      </c>
      <c r="P24" s="122">
        <v>108</v>
      </c>
      <c r="Q24" s="104">
        <v>0</v>
      </c>
      <c r="R24" s="149">
        <f t="shared" si="1"/>
        <v>153.5625</v>
      </c>
      <c r="S24" s="105">
        <v>4</v>
      </c>
      <c r="T24" s="104" t="s">
        <v>25</v>
      </c>
      <c r="U24" s="104" t="s">
        <v>25</v>
      </c>
      <c r="V24" s="104">
        <v>3.3</v>
      </c>
      <c r="W24" s="104">
        <v>2</v>
      </c>
      <c r="X24" s="104">
        <f t="shared" si="6"/>
        <v>16</v>
      </c>
      <c r="Y24" s="104">
        <v>16.5</v>
      </c>
      <c r="Z24" s="104" t="s">
        <v>25</v>
      </c>
      <c r="AA24" s="104" t="s">
        <v>26</v>
      </c>
      <c r="AB24" s="104" t="s">
        <v>27</v>
      </c>
      <c r="AC24" s="104" t="s">
        <v>28</v>
      </c>
      <c r="AD24" s="104" t="s">
        <v>47</v>
      </c>
      <c r="AE24" s="104" t="s">
        <v>30</v>
      </c>
      <c r="AF24" s="104" t="s">
        <v>63</v>
      </c>
      <c r="AG24" s="104">
        <v>4103</v>
      </c>
      <c r="AH24" s="103"/>
      <c r="AI24" s="133" t="s">
        <v>89</v>
      </c>
      <c r="AJ24" s="133">
        <v>315</v>
      </c>
      <c r="AK24" s="135" t="s">
        <v>65</v>
      </c>
      <c r="AL24" s="136" t="s">
        <v>35</v>
      </c>
      <c r="AM24" s="104">
        <v>21</v>
      </c>
      <c r="AN24" s="104">
        <v>16</v>
      </c>
    </row>
    <row r="25" spans="1:40" ht="11.1" customHeight="1" x14ac:dyDescent="0.25">
      <c r="A25" s="211" t="s">
        <v>599</v>
      </c>
      <c r="B25" s="131" t="s">
        <v>90</v>
      </c>
      <c r="C25" s="149">
        <v>7.6455144512100599</v>
      </c>
      <c r="D25" s="149">
        <v>45.080448195160002</v>
      </c>
      <c r="E25" s="122">
        <v>1924</v>
      </c>
      <c r="F25" s="104" t="s">
        <v>169</v>
      </c>
      <c r="G25" s="132">
        <v>1.1399999999999999</v>
      </c>
      <c r="H25" s="113">
        <v>100</v>
      </c>
      <c r="I25" s="117">
        <v>460</v>
      </c>
      <c r="J25" s="117">
        <f t="shared" si="2"/>
        <v>13.2</v>
      </c>
      <c r="K25" s="117">
        <v>15</v>
      </c>
      <c r="L25" s="117">
        <f t="shared" si="3"/>
        <v>1320</v>
      </c>
      <c r="M25" s="149">
        <f t="shared" si="0"/>
        <v>1134.5625</v>
      </c>
      <c r="N25" s="104">
        <f t="shared" si="4"/>
        <v>6072</v>
      </c>
      <c r="O25" s="149">
        <f t="shared" si="5"/>
        <v>0.3689064558629776</v>
      </c>
      <c r="P25" s="122">
        <v>94</v>
      </c>
      <c r="Q25" s="104">
        <v>0</v>
      </c>
      <c r="R25" s="149">
        <f t="shared" si="1"/>
        <v>185.4375</v>
      </c>
      <c r="S25" s="105">
        <v>4</v>
      </c>
      <c r="T25" s="104" t="s">
        <v>25</v>
      </c>
      <c r="U25" s="104" t="s">
        <v>25</v>
      </c>
      <c r="V25" s="104">
        <v>3.3</v>
      </c>
      <c r="W25" s="104">
        <v>2</v>
      </c>
      <c r="X25" s="104">
        <f t="shared" si="6"/>
        <v>16</v>
      </c>
      <c r="Y25" s="104">
        <v>16.5</v>
      </c>
      <c r="Z25" s="104" t="s">
        <v>25</v>
      </c>
      <c r="AA25" s="104" t="s">
        <v>26</v>
      </c>
      <c r="AB25" s="104" t="s">
        <v>27</v>
      </c>
      <c r="AC25" s="104" t="s">
        <v>28</v>
      </c>
      <c r="AD25" s="104" t="s">
        <v>62</v>
      </c>
      <c r="AE25" s="104" t="s">
        <v>30</v>
      </c>
      <c r="AF25" s="104" t="s">
        <v>63</v>
      </c>
      <c r="AG25" s="104">
        <v>3164</v>
      </c>
      <c r="AH25" s="103"/>
      <c r="AI25" s="133" t="s">
        <v>91</v>
      </c>
      <c r="AJ25" s="133">
        <v>0</v>
      </c>
      <c r="AK25" s="135" t="s">
        <v>65</v>
      </c>
      <c r="AL25" s="136" t="s">
        <v>35</v>
      </c>
      <c r="AM25" s="104">
        <v>24</v>
      </c>
      <c r="AN25" s="104">
        <v>23</v>
      </c>
    </row>
    <row r="26" spans="1:40" ht="11.1" customHeight="1" x14ac:dyDescent="0.25">
      <c r="A26" s="211" t="s">
        <v>600</v>
      </c>
      <c r="B26" s="131" t="s">
        <v>92</v>
      </c>
      <c r="C26" s="149">
        <v>7.6450562328875504</v>
      </c>
      <c r="D26" s="149">
        <v>45.080564539867602</v>
      </c>
      <c r="E26" s="122">
        <v>1924</v>
      </c>
      <c r="F26" s="104" t="s">
        <v>169</v>
      </c>
      <c r="G26" s="132">
        <v>1.1399999999999999</v>
      </c>
      <c r="H26" s="113">
        <v>100</v>
      </c>
      <c r="I26" s="117">
        <v>460</v>
      </c>
      <c r="J26" s="117">
        <f t="shared" si="2"/>
        <v>13.2</v>
      </c>
      <c r="K26" s="117">
        <v>16</v>
      </c>
      <c r="L26" s="117">
        <f t="shared" si="3"/>
        <v>1320</v>
      </c>
      <c r="M26" s="149">
        <f t="shared" si="0"/>
        <v>1134.5625</v>
      </c>
      <c r="N26" s="104">
        <f t="shared" si="4"/>
        <v>6072</v>
      </c>
      <c r="O26" s="149">
        <f t="shared" si="5"/>
        <v>0.3689064558629776</v>
      </c>
      <c r="P26" s="122">
        <v>114</v>
      </c>
      <c r="Q26" s="104">
        <v>0</v>
      </c>
      <c r="R26" s="149">
        <f t="shared" si="1"/>
        <v>185.4375</v>
      </c>
      <c r="S26" s="105">
        <v>4</v>
      </c>
      <c r="T26" s="104" t="s">
        <v>25</v>
      </c>
      <c r="U26" s="104" t="s">
        <v>25</v>
      </c>
      <c r="V26" s="104">
        <v>3.3</v>
      </c>
      <c r="W26" s="104">
        <v>2</v>
      </c>
      <c r="X26" s="104">
        <f t="shared" si="6"/>
        <v>16</v>
      </c>
      <c r="Y26" s="104">
        <v>16.5</v>
      </c>
      <c r="Z26" s="104" t="s">
        <v>25</v>
      </c>
      <c r="AA26" s="104" t="s">
        <v>26</v>
      </c>
      <c r="AB26" s="104" t="s">
        <v>27</v>
      </c>
      <c r="AC26" s="104" t="s">
        <v>28</v>
      </c>
      <c r="AD26" s="104" t="s">
        <v>62</v>
      </c>
      <c r="AE26" s="104" t="s">
        <v>30</v>
      </c>
      <c r="AF26" s="104" t="s">
        <v>63</v>
      </c>
      <c r="AG26" s="104">
        <v>4078</v>
      </c>
      <c r="AH26" s="103"/>
      <c r="AI26" s="133" t="s">
        <v>93</v>
      </c>
      <c r="AJ26" s="133">
        <v>0</v>
      </c>
      <c r="AK26" s="135" t="s">
        <v>65</v>
      </c>
      <c r="AL26" s="136" t="s">
        <v>35</v>
      </c>
      <c r="AM26" s="104">
        <v>24</v>
      </c>
      <c r="AN26" s="104">
        <v>19</v>
      </c>
    </row>
    <row r="27" spans="1:40" ht="11.1" customHeight="1" x14ac:dyDescent="0.25">
      <c r="A27" s="211" t="s">
        <v>601</v>
      </c>
      <c r="B27" s="131" t="s">
        <v>94</v>
      </c>
      <c r="C27" s="149">
        <v>7.6452157151984297</v>
      </c>
      <c r="D27" s="149">
        <v>45.080893834367302</v>
      </c>
      <c r="E27" s="122">
        <v>1924</v>
      </c>
      <c r="F27" s="104" t="s">
        <v>169</v>
      </c>
      <c r="G27" s="132">
        <v>1.1399999999999999</v>
      </c>
      <c r="H27" s="113">
        <v>98</v>
      </c>
      <c r="I27" s="117">
        <v>385</v>
      </c>
      <c r="J27" s="117">
        <f t="shared" si="2"/>
        <v>13.2</v>
      </c>
      <c r="K27" s="117">
        <v>15</v>
      </c>
      <c r="L27" s="117">
        <f t="shared" si="3"/>
        <v>1293.5999999999999</v>
      </c>
      <c r="M27" s="149">
        <f t="shared" si="0"/>
        <v>1140.0374999999999</v>
      </c>
      <c r="N27" s="104">
        <f t="shared" si="4"/>
        <v>5082</v>
      </c>
      <c r="O27" s="149">
        <f t="shared" si="5"/>
        <v>0.40606060606060607</v>
      </c>
      <c r="P27" s="122">
        <v>113</v>
      </c>
      <c r="Q27" s="104">
        <v>0</v>
      </c>
      <c r="R27" s="149">
        <f t="shared" si="1"/>
        <v>153.5625</v>
      </c>
      <c r="S27" s="105">
        <v>4</v>
      </c>
      <c r="T27" s="104" t="s">
        <v>25</v>
      </c>
      <c r="U27" s="104" t="s">
        <v>25</v>
      </c>
      <c r="V27" s="104">
        <v>3.3</v>
      </c>
      <c r="W27" s="104">
        <v>2</v>
      </c>
      <c r="X27" s="104">
        <f t="shared" si="6"/>
        <v>16</v>
      </c>
      <c r="Y27" s="104">
        <v>16.5</v>
      </c>
      <c r="Z27" s="104" t="s">
        <v>25</v>
      </c>
      <c r="AA27" s="104" t="s">
        <v>26</v>
      </c>
      <c r="AB27" s="104" t="s">
        <v>27</v>
      </c>
      <c r="AC27" s="104" t="s">
        <v>28</v>
      </c>
      <c r="AD27" s="104" t="s">
        <v>67</v>
      </c>
      <c r="AE27" s="104" t="s">
        <v>30</v>
      </c>
      <c r="AF27" s="104" t="s">
        <v>63</v>
      </c>
      <c r="AG27" s="104">
        <v>4090</v>
      </c>
      <c r="AH27" s="103"/>
      <c r="AI27" s="133" t="s">
        <v>95</v>
      </c>
      <c r="AJ27" s="133">
        <v>113</v>
      </c>
      <c r="AK27" s="135" t="s">
        <v>65</v>
      </c>
      <c r="AL27" s="136" t="s">
        <v>35</v>
      </c>
      <c r="AM27" s="104">
        <v>20</v>
      </c>
      <c r="AN27" s="104">
        <v>15</v>
      </c>
    </row>
    <row r="28" spans="1:40" ht="11.1" customHeight="1" x14ac:dyDescent="0.25">
      <c r="A28" s="211" t="s">
        <v>602</v>
      </c>
      <c r="B28" s="131" t="s">
        <v>96</v>
      </c>
      <c r="C28" s="149">
        <v>7.6457622301873496</v>
      </c>
      <c r="D28" s="149">
        <v>45.0808550109235</v>
      </c>
      <c r="E28" s="122">
        <v>1924</v>
      </c>
      <c r="F28" s="104" t="s">
        <v>169</v>
      </c>
      <c r="G28" s="132">
        <v>1.1399999999999999</v>
      </c>
      <c r="H28" s="113">
        <v>100</v>
      </c>
      <c r="I28" s="117">
        <v>460</v>
      </c>
      <c r="J28" s="117">
        <f t="shared" si="2"/>
        <v>13.2</v>
      </c>
      <c r="K28" s="117">
        <v>16</v>
      </c>
      <c r="L28" s="117">
        <f t="shared" si="3"/>
        <v>1320</v>
      </c>
      <c r="M28" s="149">
        <f t="shared" si="0"/>
        <v>1134.5625</v>
      </c>
      <c r="N28" s="104">
        <f t="shared" si="4"/>
        <v>6072</v>
      </c>
      <c r="O28" s="149">
        <f t="shared" si="5"/>
        <v>0.3689064558629776</v>
      </c>
      <c r="P28" s="122">
        <v>111</v>
      </c>
      <c r="Q28" s="104">
        <v>0</v>
      </c>
      <c r="R28" s="149">
        <f t="shared" si="1"/>
        <v>185.4375</v>
      </c>
      <c r="S28" s="105">
        <v>4</v>
      </c>
      <c r="T28" s="104" t="s">
        <v>25</v>
      </c>
      <c r="U28" s="104" t="s">
        <v>25</v>
      </c>
      <c r="V28" s="104">
        <v>3.3</v>
      </c>
      <c r="W28" s="104">
        <v>2</v>
      </c>
      <c r="X28" s="104">
        <f t="shared" si="6"/>
        <v>16</v>
      </c>
      <c r="Y28" s="104">
        <v>16.5</v>
      </c>
      <c r="Z28" s="104" t="s">
        <v>25</v>
      </c>
      <c r="AA28" s="104" t="s">
        <v>26</v>
      </c>
      <c r="AB28" s="104" t="s">
        <v>27</v>
      </c>
      <c r="AC28" s="104" t="s">
        <v>28</v>
      </c>
      <c r="AD28" s="104" t="s">
        <v>72</v>
      </c>
      <c r="AE28" s="104" t="s">
        <v>30</v>
      </c>
      <c r="AF28" s="104" t="s">
        <v>63</v>
      </c>
      <c r="AG28" s="104">
        <v>4044</v>
      </c>
      <c r="AH28" s="103"/>
      <c r="AI28" s="133" t="s">
        <v>97</v>
      </c>
      <c r="AJ28" s="133">
        <v>113</v>
      </c>
      <c r="AK28" s="135" t="s">
        <v>65</v>
      </c>
      <c r="AL28" s="136" t="s">
        <v>35</v>
      </c>
      <c r="AM28" s="104">
        <v>23</v>
      </c>
      <c r="AN28" s="104">
        <v>20</v>
      </c>
    </row>
    <row r="29" spans="1:40" ht="11.1" customHeight="1" x14ac:dyDescent="0.25">
      <c r="A29" s="211" t="s">
        <v>603</v>
      </c>
      <c r="B29" s="131" t="s">
        <v>98</v>
      </c>
      <c r="C29" s="149">
        <v>7.6464871229960103</v>
      </c>
      <c r="D29" s="149">
        <v>45.080489203945298</v>
      </c>
      <c r="E29" s="122">
        <v>1924</v>
      </c>
      <c r="F29" s="104" t="s">
        <v>169</v>
      </c>
      <c r="G29" s="132">
        <v>1.1399999999999999</v>
      </c>
      <c r="H29" s="113">
        <v>98</v>
      </c>
      <c r="I29" s="117">
        <v>385</v>
      </c>
      <c r="J29" s="117">
        <f t="shared" si="2"/>
        <v>13.2</v>
      </c>
      <c r="K29" s="117">
        <v>16</v>
      </c>
      <c r="L29" s="117">
        <f t="shared" si="3"/>
        <v>1293.5999999999999</v>
      </c>
      <c r="M29" s="149">
        <f t="shared" si="0"/>
        <v>1140.0374999999999</v>
      </c>
      <c r="N29" s="104">
        <f t="shared" si="4"/>
        <v>5082</v>
      </c>
      <c r="O29" s="149">
        <f t="shared" si="5"/>
        <v>0.40606060606060607</v>
      </c>
      <c r="P29" s="122">
        <v>115</v>
      </c>
      <c r="Q29" s="104">
        <v>0</v>
      </c>
      <c r="R29" s="149">
        <f t="shared" si="1"/>
        <v>153.5625</v>
      </c>
      <c r="S29" s="105">
        <v>4</v>
      </c>
      <c r="T29" s="104" t="s">
        <v>25</v>
      </c>
      <c r="U29" s="104" t="s">
        <v>25</v>
      </c>
      <c r="V29" s="104">
        <v>3.3</v>
      </c>
      <c r="W29" s="104">
        <v>2</v>
      </c>
      <c r="X29" s="104">
        <f t="shared" si="6"/>
        <v>16</v>
      </c>
      <c r="Y29" s="104">
        <v>16.5</v>
      </c>
      <c r="Z29" s="104" t="s">
        <v>25</v>
      </c>
      <c r="AA29" s="104" t="s">
        <v>26</v>
      </c>
      <c r="AB29" s="104" t="s">
        <v>27</v>
      </c>
      <c r="AC29" s="104" t="s">
        <v>28</v>
      </c>
      <c r="AD29" s="104" t="s">
        <v>72</v>
      </c>
      <c r="AE29" s="104" t="s">
        <v>30</v>
      </c>
      <c r="AF29" s="104" t="s">
        <v>63</v>
      </c>
      <c r="AG29" s="104">
        <v>4088</v>
      </c>
      <c r="AH29" s="103"/>
      <c r="AI29" s="133" t="s">
        <v>99</v>
      </c>
      <c r="AJ29" s="133">
        <v>225</v>
      </c>
      <c r="AK29" s="135" t="s">
        <v>65</v>
      </c>
      <c r="AL29" s="136" t="s">
        <v>35</v>
      </c>
      <c r="AM29" s="104">
        <v>21</v>
      </c>
      <c r="AN29" s="104">
        <v>13</v>
      </c>
    </row>
    <row r="30" spans="1:40" ht="11.1" customHeight="1" x14ac:dyDescent="0.25">
      <c r="A30" s="212" t="s">
        <v>604</v>
      </c>
      <c r="B30" s="131" t="s">
        <v>100</v>
      </c>
      <c r="C30" s="149">
        <v>7.6442295669640199</v>
      </c>
      <c r="D30" s="149">
        <v>45.100413195570603</v>
      </c>
      <c r="E30" s="122">
        <v>1956</v>
      </c>
      <c r="F30" s="104" t="s">
        <v>765</v>
      </c>
      <c r="G30" s="113">
        <v>1.1499999999999999</v>
      </c>
      <c r="H30" s="113">
        <v>342</v>
      </c>
      <c r="I30" s="117">
        <v>1510</v>
      </c>
      <c r="J30" s="117">
        <f t="shared" si="2"/>
        <v>13.2</v>
      </c>
      <c r="K30" s="117">
        <v>14</v>
      </c>
      <c r="L30" s="117">
        <f t="shared" si="3"/>
        <v>4514.3999999999996</v>
      </c>
      <c r="M30" s="149">
        <f t="shared" si="0"/>
        <v>3910.7124999999996</v>
      </c>
      <c r="N30" s="104">
        <f t="shared" si="4"/>
        <v>19932</v>
      </c>
      <c r="O30" s="149">
        <f t="shared" si="5"/>
        <v>0.37800521774031703</v>
      </c>
      <c r="P30" s="122">
        <v>415</v>
      </c>
      <c r="Q30" s="104">
        <v>0</v>
      </c>
      <c r="R30" s="149">
        <f t="shared" si="1"/>
        <v>603.6875</v>
      </c>
      <c r="S30" s="105">
        <v>4</v>
      </c>
      <c r="T30" s="104" t="s">
        <v>25</v>
      </c>
      <c r="U30" s="104" t="s">
        <v>25</v>
      </c>
      <c r="V30" s="104">
        <v>3.3</v>
      </c>
      <c r="W30" s="104">
        <v>9</v>
      </c>
      <c r="X30" s="104">
        <f t="shared" si="6"/>
        <v>72</v>
      </c>
      <c r="Y30" s="104">
        <v>16.5</v>
      </c>
      <c r="Z30" s="104" t="s">
        <v>25</v>
      </c>
      <c r="AA30" s="104" t="s">
        <v>26</v>
      </c>
      <c r="AB30" s="104" t="s">
        <v>102</v>
      </c>
      <c r="AC30" s="104" t="s">
        <v>28</v>
      </c>
      <c r="AD30" s="104" t="s">
        <v>47</v>
      </c>
      <c r="AE30" s="104" t="s">
        <v>30</v>
      </c>
      <c r="AF30" s="104" t="s">
        <v>31</v>
      </c>
      <c r="AG30" s="104">
        <v>13809.2</v>
      </c>
      <c r="AH30" s="103"/>
      <c r="AI30" s="133" t="s">
        <v>103</v>
      </c>
      <c r="AJ30" s="133">
        <v>180</v>
      </c>
      <c r="AK30" s="135" t="s">
        <v>104</v>
      </c>
      <c r="AL30" s="136" t="s">
        <v>35</v>
      </c>
      <c r="AM30" s="104">
        <v>71</v>
      </c>
      <c r="AN30" s="104">
        <v>37</v>
      </c>
    </row>
    <row r="31" spans="1:40" ht="11.1" customHeight="1" x14ac:dyDescent="0.25">
      <c r="A31" s="212" t="s">
        <v>605</v>
      </c>
      <c r="B31" s="131" t="s">
        <v>105</v>
      </c>
      <c r="C31" s="149">
        <v>7.6432018265108903</v>
      </c>
      <c r="D31" s="149">
        <v>45.100464277182098</v>
      </c>
      <c r="E31" s="122">
        <v>1956</v>
      </c>
      <c r="F31" s="104" t="s">
        <v>765</v>
      </c>
      <c r="G31" s="113">
        <v>1.1499999999999999</v>
      </c>
      <c r="H31" s="113">
        <v>156</v>
      </c>
      <c r="I31" s="117">
        <v>641</v>
      </c>
      <c r="J31" s="117">
        <f t="shared" si="2"/>
        <v>13.2</v>
      </c>
      <c r="K31" s="117">
        <v>14</v>
      </c>
      <c r="L31" s="117">
        <f t="shared" si="3"/>
        <v>2059.1999999999998</v>
      </c>
      <c r="M31" s="149">
        <f t="shared" si="0"/>
        <v>1804.8374999999999</v>
      </c>
      <c r="N31" s="104">
        <f t="shared" si="4"/>
        <v>8461.1999999999989</v>
      </c>
      <c r="O31" s="149">
        <f t="shared" si="5"/>
        <v>0.3948848863045431</v>
      </c>
      <c r="P31" s="122">
        <v>177</v>
      </c>
      <c r="Q31" s="104">
        <v>0</v>
      </c>
      <c r="R31" s="149">
        <f t="shared" si="1"/>
        <v>254.36250000000001</v>
      </c>
      <c r="S31" s="105">
        <v>4</v>
      </c>
      <c r="T31" s="104" t="s">
        <v>25</v>
      </c>
      <c r="U31" s="104" t="s">
        <v>25</v>
      </c>
      <c r="V31" s="104">
        <v>3.3</v>
      </c>
      <c r="W31" s="104">
        <v>4</v>
      </c>
      <c r="X31" s="104">
        <f t="shared" si="6"/>
        <v>32</v>
      </c>
      <c r="Y31" s="104">
        <v>16.5</v>
      </c>
      <c r="Z31" s="104" t="s">
        <v>25</v>
      </c>
      <c r="AA31" s="104" t="s">
        <v>26</v>
      </c>
      <c r="AB31" s="104" t="s">
        <v>102</v>
      </c>
      <c r="AC31" s="104" t="s">
        <v>28</v>
      </c>
      <c r="AD31" s="104" t="s">
        <v>107</v>
      </c>
      <c r="AE31" s="104" t="s">
        <v>30</v>
      </c>
      <c r="AF31" s="104" t="s">
        <v>31</v>
      </c>
      <c r="AG31" s="104">
        <v>5607.8</v>
      </c>
      <c r="AH31" s="103"/>
      <c r="AI31" s="133" t="s">
        <v>108</v>
      </c>
      <c r="AJ31" s="133">
        <v>248</v>
      </c>
      <c r="AK31" s="135" t="s">
        <v>104</v>
      </c>
      <c r="AL31" s="136" t="s">
        <v>35</v>
      </c>
      <c r="AM31" s="104">
        <v>32</v>
      </c>
      <c r="AN31" s="104">
        <v>25</v>
      </c>
    </row>
    <row r="32" spans="1:40" ht="11.1" customHeight="1" x14ac:dyDescent="0.25">
      <c r="A32" s="212" t="s">
        <v>606</v>
      </c>
      <c r="B32" s="131" t="s">
        <v>109</v>
      </c>
      <c r="C32" s="149">
        <v>7.6416793278557504</v>
      </c>
      <c r="D32" s="149">
        <v>45.101109444351202</v>
      </c>
      <c r="E32" s="122">
        <v>1956</v>
      </c>
      <c r="F32" s="104" t="s">
        <v>765</v>
      </c>
      <c r="G32" s="113">
        <v>1.1499999999999999</v>
      </c>
      <c r="H32" s="113">
        <v>88</v>
      </c>
      <c r="I32" s="117">
        <v>269</v>
      </c>
      <c r="J32" s="117">
        <f t="shared" si="2"/>
        <v>16.5</v>
      </c>
      <c r="K32" s="117">
        <v>17</v>
      </c>
      <c r="L32" s="117">
        <f t="shared" si="3"/>
        <v>1452</v>
      </c>
      <c r="M32" s="149">
        <f t="shared" si="0"/>
        <v>1316.15625</v>
      </c>
      <c r="N32" s="104">
        <f t="shared" si="4"/>
        <v>4438.5</v>
      </c>
      <c r="O32" s="149">
        <f t="shared" si="5"/>
        <v>0.4483496676805227</v>
      </c>
      <c r="P32" s="122">
        <v>93</v>
      </c>
      <c r="Q32" s="104">
        <v>0</v>
      </c>
      <c r="R32" s="149">
        <f t="shared" si="1"/>
        <v>135.84375</v>
      </c>
      <c r="S32" s="105">
        <v>5</v>
      </c>
      <c r="T32" s="104" t="s">
        <v>25</v>
      </c>
      <c r="U32" s="104" t="s">
        <v>25</v>
      </c>
      <c r="V32" s="104">
        <v>3.3</v>
      </c>
      <c r="W32" s="104">
        <v>1</v>
      </c>
      <c r="X32" s="104">
        <f t="shared" si="6"/>
        <v>8</v>
      </c>
      <c r="Y32" s="104">
        <v>16.5</v>
      </c>
      <c r="Z32" s="104" t="s">
        <v>25</v>
      </c>
      <c r="AA32" s="104" t="s">
        <v>26</v>
      </c>
      <c r="AB32" s="104" t="s">
        <v>102</v>
      </c>
      <c r="AC32" s="104" t="s">
        <v>28</v>
      </c>
      <c r="AD32" s="104" t="s">
        <v>72</v>
      </c>
      <c r="AE32" s="104" t="s">
        <v>30</v>
      </c>
      <c r="AF32" s="104" t="s">
        <v>31</v>
      </c>
      <c r="AG32" s="104">
        <v>3463.92</v>
      </c>
      <c r="AH32" s="103"/>
      <c r="AI32" s="133" t="s">
        <v>110</v>
      </c>
      <c r="AJ32" s="133">
        <v>270</v>
      </c>
      <c r="AK32" s="135" t="s">
        <v>104</v>
      </c>
      <c r="AL32" s="136" t="s">
        <v>35</v>
      </c>
      <c r="AM32" s="104">
        <v>16</v>
      </c>
      <c r="AN32" s="104">
        <v>11</v>
      </c>
    </row>
    <row r="33" spans="1:40" ht="11.1" customHeight="1" x14ac:dyDescent="0.25">
      <c r="A33" s="212" t="s">
        <v>607</v>
      </c>
      <c r="B33" s="131" t="s">
        <v>111</v>
      </c>
      <c r="C33" s="149">
        <v>7.6425701625922198</v>
      </c>
      <c r="D33" s="149">
        <v>45.100766862964598</v>
      </c>
      <c r="E33" s="122">
        <v>1956</v>
      </c>
      <c r="F33" s="104" t="s">
        <v>765</v>
      </c>
      <c r="G33" s="113">
        <v>1.1499999999999999</v>
      </c>
      <c r="H33" s="113">
        <v>185</v>
      </c>
      <c r="I33" s="117">
        <v>800</v>
      </c>
      <c r="J33" s="117">
        <f t="shared" si="2"/>
        <v>13.2</v>
      </c>
      <c r="K33" s="117">
        <v>14</v>
      </c>
      <c r="L33" s="117">
        <f t="shared" si="3"/>
        <v>2442</v>
      </c>
      <c r="M33" s="149">
        <f t="shared" si="0"/>
        <v>2136.0625</v>
      </c>
      <c r="N33" s="104">
        <f t="shared" si="4"/>
        <v>10560</v>
      </c>
      <c r="O33" s="149">
        <f t="shared" si="5"/>
        <v>0.3827651515151515</v>
      </c>
      <c r="P33" s="122">
        <v>220</v>
      </c>
      <c r="Q33" s="104">
        <v>0</v>
      </c>
      <c r="R33" s="149">
        <f t="shared" si="1"/>
        <v>305.9375</v>
      </c>
      <c r="S33" s="105">
        <v>4</v>
      </c>
      <c r="T33" s="104" t="s">
        <v>25</v>
      </c>
      <c r="U33" s="104" t="s">
        <v>25</v>
      </c>
      <c r="V33" s="104">
        <v>3.3</v>
      </c>
      <c r="W33" s="104">
        <v>8</v>
      </c>
      <c r="X33" s="104">
        <f t="shared" si="6"/>
        <v>64</v>
      </c>
      <c r="Y33" s="104">
        <v>16.5</v>
      </c>
      <c r="Z33" s="104" t="s">
        <v>25</v>
      </c>
      <c r="AA33" s="104" t="s">
        <v>26</v>
      </c>
      <c r="AB33" s="104" t="s">
        <v>102</v>
      </c>
      <c r="AC33" s="104" t="s">
        <v>28</v>
      </c>
      <c r="AD33" s="104" t="s">
        <v>37</v>
      </c>
      <c r="AE33" s="104" t="s">
        <v>30</v>
      </c>
      <c r="AF33" s="104" t="s">
        <v>31</v>
      </c>
      <c r="AG33" s="104">
        <v>7404.8</v>
      </c>
      <c r="AH33" s="103"/>
      <c r="AI33" s="133" t="s">
        <v>112</v>
      </c>
      <c r="AJ33" s="133">
        <v>180</v>
      </c>
      <c r="AK33" s="135" t="s">
        <v>104</v>
      </c>
      <c r="AL33" s="136" t="s">
        <v>35</v>
      </c>
      <c r="AM33" s="104">
        <v>40</v>
      </c>
      <c r="AN33" s="104">
        <v>23</v>
      </c>
    </row>
    <row r="34" spans="1:40" ht="11.1" customHeight="1" x14ac:dyDescent="0.25">
      <c r="A34" s="212" t="s">
        <v>608</v>
      </c>
      <c r="B34" s="131" t="s">
        <v>113</v>
      </c>
      <c r="C34" s="149">
        <v>7.6336305796362103</v>
      </c>
      <c r="D34" s="149">
        <v>45.098364016001597</v>
      </c>
      <c r="E34" s="122">
        <v>1961</v>
      </c>
      <c r="F34" s="104" t="s">
        <v>114</v>
      </c>
      <c r="G34" s="113">
        <v>1.1000000000000001</v>
      </c>
      <c r="H34" s="113">
        <v>166</v>
      </c>
      <c r="I34" s="117">
        <v>911</v>
      </c>
      <c r="J34" s="117">
        <f t="shared" si="2"/>
        <v>26.4</v>
      </c>
      <c r="K34" s="117">
        <v>31</v>
      </c>
      <c r="L34" s="117">
        <f t="shared" si="3"/>
        <v>4382.3999999999996</v>
      </c>
      <c r="M34" s="149">
        <f t="shared" si="0"/>
        <v>3642.1124999999997</v>
      </c>
      <c r="N34" s="104">
        <f t="shared" si="4"/>
        <v>24050.399999999998</v>
      </c>
      <c r="O34" s="149">
        <f t="shared" si="5"/>
        <v>0.25797491933606093</v>
      </c>
      <c r="P34" s="122">
        <v>501</v>
      </c>
      <c r="Q34" s="104">
        <v>0</v>
      </c>
      <c r="R34" s="149">
        <f t="shared" si="1"/>
        <v>740.28750000000002</v>
      </c>
      <c r="S34" s="105">
        <v>8</v>
      </c>
      <c r="T34" s="104" t="s">
        <v>116</v>
      </c>
      <c r="U34" s="104" t="s">
        <v>25</v>
      </c>
      <c r="V34" s="104">
        <v>3.3</v>
      </c>
      <c r="W34" s="104">
        <v>4</v>
      </c>
      <c r="X34" s="104">
        <f t="shared" si="6"/>
        <v>32</v>
      </c>
      <c r="Y34" s="104">
        <v>16.5</v>
      </c>
      <c r="Z34" s="104" t="s">
        <v>25</v>
      </c>
      <c r="AA34" s="104" t="s">
        <v>52</v>
      </c>
      <c r="AB34" s="104" t="s">
        <v>115</v>
      </c>
      <c r="AC34" s="104" t="s">
        <v>28</v>
      </c>
      <c r="AD34" s="104" t="s">
        <v>107</v>
      </c>
      <c r="AE34" s="104" t="s">
        <v>30</v>
      </c>
      <c r="AF34" s="104" t="s">
        <v>31</v>
      </c>
      <c r="AG34" s="104">
        <v>16197.12</v>
      </c>
      <c r="AH34" s="103"/>
      <c r="AI34" s="133" t="s">
        <v>117</v>
      </c>
      <c r="AJ34" s="133">
        <v>293</v>
      </c>
      <c r="AK34" s="135" t="s">
        <v>104</v>
      </c>
      <c r="AL34" s="136" t="s">
        <v>35</v>
      </c>
      <c r="AM34" s="104">
        <v>64</v>
      </c>
      <c r="AN34" s="104">
        <v>41</v>
      </c>
    </row>
    <row r="35" spans="1:40" ht="11.1" customHeight="1" x14ac:dyDescent="0.25">
      <c r="A35" s="212" t="s">
        <v>609</v>
      </c>
      <c r="B35" s="131" t="s">
        <v>118</v>
      </c>
      <c r="C35" s="149">
        <v>7.6344648870306999</v>
      </c>
      <c r="D35" s="149">
        <v>45.098849985848197</v>
      </c>
      <c r="E35" s="122">
        <v>1961</v>
      </c>
      <c r="F35" s="104" t="s">
        <v>114</v>
      </c>
      <c r="G35" s="113">
        <v>1.1000000000000001</v>
      </c>
      <c r="H35" s="113">
        <v>165</v>
      </c>
      <c r="I35" s="117">
        <v>901</v>
      </c>
      <c r="J35" s="117">
        <f t="shared" si="2"/>
        <v>26.4</v>
      </c>
      <c r="K35" s="117">
        <v>30</v>
      </c>
      <c r="L35" s="117">
        <f t="shared" si="3"/>
        <v>4356</v>
      </c>
      <c r="M35" s="149">
        <f t="shared" si="0"/>
        <v>3624.2125000000001</v>
      </c>
      <c r="N35" s="104">
        <f t="shared" si="4"/>
        <v>23786.399999999998</v>
      </c>
      <c r="O35" s="149">
        <f t="shared" si="5"/>
        <v>0.25888743147344706</v>
      </c>
      <c r="P35" s="122">
        <v>495</v>
      </c>
      <c r="Q35" s="104">
        <v>0</v>
      </c>
      <c r="R35" s="149">
        <f t="shared" si="1"/>
        <v>731.78750000000002</v>
      </c>
      <c r="S35" s="105">
        <v>8</v>
      </c>
      <c r="T35" s="104" t="s">
        <v>116</v>
      </c>
      <c r="U35" s="104" t="s">
        <v>25</v>
      </c>
      <c r="V35" s="104">
        <v>3.3</v>
      </c>
      <c r="W35" s="104">
        <v>4</v>
      </c>
      <c r="X35" s="104">
        <f t="shared" si="6"/>
        <v>32</v>
      </c>
      <c r="Y35" s="104">
        <v>16.5</v>
      </c>
      <c r="Z35" s="104" t="s">
        <v>25</v>
      </c>
      <c r="AA35" s="104" t="s">
        <v>52</v>
      </c>
      <c r="AB35" s="104" t="s">
        <v>115</v>
      </c>
      <c r="AC35" s="104" t="s">
        <v>28</v>
      </c>
      <c r="AD35" s="104" t="s">
        <v>107</v>
      </c>
      <c r="AE35" s="104" t="s">
        <v>30</v>
      </c>
      <c r="AF35" s="104" t="s">
        <v>31</v>
      </c>
      <c r="AG35" s="104">
        <v>16462.080000000002</v>
      </c>
      <c r="AH35" s="103"/>
      <c r="AI35" s="133" t="s">
        <v>119</v>
      </c>
      <c r="AJ35" s="133">
        <v>270</v>
      </c>
      <c r="AK35" s="135" t="s">
        <v>104</v>
      </c>
      <c r="AL35" s="136" t="s">
        <v>35</v>
      </c>
      <c r="AM35" s="104">
        <v>64</v>
      </c>
      <c r="AN35" s="104">
        <v>31</v>
      </c>
    </row>
    <row r="36" spans="1:40" ht="11.1" customHeight="1" x14ac:dyDescent="0.25">
      <c r="A36" s="212" t="s">
        <v>610</v>
      </c>
      <c r="B36" s="131" t="s">
        <v>120</v>
      </c>
      <c r="C36" s="149">
        <v>7.6355484903841297</v>
      </c>
      <c r="D36" s="149">
        <v>45.0994551965223</v>
      </c>
      <c r="E36" s="122">
        <v>1961</v>
      </c>
      <c r="F36" s="104" t="s">
        <v>114</v>
      </c>
      <c r="G36" s="113">
        <v>1.1000000000000001</v>
      </c>
      <c r="H36" s="113">
        <v>165</v>
      </c>
      <c r="I36" s="117">
        <v>901</v>
      </c>
      <c r="J36" s="117">
        <f t="shared" si="2"/>
        <v>29.7</v>
      </c>
      <c r="K36" s="117">
        <v>30</v>
      </c>
      <c r="L36" s="117">
        <f t="shared" si="3"/>
        <v>4900.5</v>
      </c>
      <c r="M36" s="149">
        <f t="shared" si="0"/>
        <v>4076.9812499999998</v>
      </c>
      <c r="N36" s="104">
        <f t="shared" si="4"/>
        <v>26759.7</v>
      </c>
      <c r="O36" s="149">
        <f t="shared" si="5"/>
        <v>0.25046992305593857</v>
      </c>
      <c r="P36" s="122">
        <v>554</v>
      </c>
      <c r="Q36" s="104">
        <v>0</v>
      </c>
      <c r="R36" s="149">
        <f t="shared" si="1"/>
        <v>823.51875000000007</v>
      </c>
      <c r="S36" s="105">
        <v>9</v>
      </c>
      <c r="T36" s="104" t="s">
        <v>116</v>
      </c>
      <c r="U36" s="104" t="s">
        <v>25</v>
      </c>
      <c r="V36" s="104">
        <v>3.3</v>
      </c>
      <c r="W36" s="104">
        <v>4</v>
      </c>
      <c r="X36" s="104">
        <f t="shared" si="6"/>
        <v>32</v>
      </c>
      <c r="Y36" s="104">
        <v>16.5</v>
      </c>
      <c r="Z36" s="104" t="s">
        <v>25</v>
      </c>
      <c r="AA36" s="104" t="s">
        <v>52</v>
      </c>
      <c r="AB36" s="104" t="s">
        <v>115</v>
      </c>
      <c r="AC36" s="104" t="s">
        <v>28</v>
      </c>
      <c r="AD36" s="104" t="s">
        <v>107</v>
      </c>
      <c r="AE36" s="104" t="s">
        <v>30</v>
      </c>
      <c r="AF36" s="104" t="s">
        <v>31</v>
      </c>
      <c r="AG36" s="104">
        <v>16719.3</v>
      </c>
      <c r="AH36" s="103"/>
      <c r="AI36" s="133" t="s">
        <v>121</v>
      </c>
      <c r="AJ36" s="133">
        <v>270</v>
      </c>
      <c r="AK36" s="135" t="s">
        <v>104</v>
      </c>
      <c r="AL36" s="136" t="s">
        <v>35</v>
      </c>
      <c r="AM36" s="104">
        <v>65</v>
      </c>
      <c r="AN36" s="104">
        <v>49</v>
      </c>
    </row>
    <row r="37" spans="1:40" ht="11.1" customHeight="1" x14ac:dyDescent="0.25">
      <c r="A37" s="212" t="s">
        <v>611</v>
      </c>
      <c r="B37" s="131" t="s">
        <v>122</v>
      </c>
      <c r="C37" s="149">
        <v>7.6364679329407599</v>
      </c>
      <c r="D37" s="149">
        <v>45.099976478283999</v>
      </c>
      <c r="E37" s="122">
        <v>1961</v>
      </c>
      <c r="F37" s="104" t="s">
        <v>114</v>
      </c>
      <c r="G37" s="113">
        <v>1.1000000000000001</v>
      </c>
      <c r="H37" s="113">
        <v>165</v>
      </c>
      <c r="I37" s="117">
        <v>901</v>
      </c>
      <c r="J37" s="117">
        <f t="shared" si="2"/>
        <v>26.4</v>
      </c>
      <c r="K37" s="117">
        <v>30</v>
      </c>
      <c r="L37" s="117">
        <f t="shared" si="3"/>
        <v>4356</v>
      </c>
      <c r="M37" s="149">
        <f t="shared" si="0"/>
        <v>3624.2125000000001</v>
      </c>
      <c r="N37" s="104">
        <f t="shared" si="4"/>
        <v>23786.399999999998</v>
      </c>
      <c r="O37" s="149">
        <f t="shared" si="5"/>
        <v>0.25888743147344706</v>
      </c>
      <c r="P37" s="122">
        <v>495</v>
      </c>
      <c r="Q37" s="104">
        <v>0</v>
      </c>
      <c r="R37" s="149">
        <f t="shared" si="1"/>
        <v>731.78750000000002</v>
      </c>
      <c r="S37" s="105">
        <v>8</v>
      </c>
      <c r="T37" s="104" t="s">
        <v>116</v>
      </c>
      <c r="U37" s="104" t="s">
        <v>25</v>
      </c>
      <c r="V37" s="104">
        <v>3.3</v>
      </c>
      <c r="W37" s="104">
        <v>4</v>
      </c>
      <c r="X37" s="104">
        <f t="shared" si="6"/>
        <v>32</v>
      </c>
      <c r="Y37" s="104">
        <v>16.5</v>
      </c>
      <c r="Z37" s="104" t="s">
        <v>25</v>
      </c>
      <c r="AA37" s="104" t="s">
        <v>52</v>
      </c>
      <c r="AB37" s="104" t="s">
        <v>115</v>
      </c>
      <c r="AC37" s="104" t="s">
        <v>28</v>
      </c>
      <c r="AD37" s="104" t="s">
        <v>107</v>
      </c>
      <c r="AE37" s="104" t="s">
        <v>30</v>
      </c>
      <c r="AF37" s="104" t="s">
        <v>31</v>
      </c>
      <c r="AG37" s="104">
        <v>16462.080000000002</v>
      </c>
      <c r="AH37" s="103"/>
      <c r="AI37" s="133" t="s">
        <v>123</v>
      </c>
      <c r="AJ37" s="133">
        <v>270</v>
      </c>
      <c r="AK37" s="135" t="s">
        <v>104</v>
      </c>
      <c r="AL37" s="136" t="s">
        <v>35</v>
      </c>
      <c r="AM37" s="104">
        <v>64</v>
      </c>
      <c r="AN37" s="104">
        <v>38</v>
      </c>
    </row>
    <row r="38" spans="1:40" ht="11.1" customHeight="1" x14ac:dyDescent="0.25">
      <c r="A38" s="212" t="s">
        <v>612</v>
      </c>
      <c r="B38" s="131" t="s">
        <v>124</v>
      </c>
      <c r="C38" s="149">
        <v>7.6372674405437397</v>
      </c>
      <c r="D38" s="149">
        <v>45.100467183462598</v>
      </c>
      <c r="E38" s="122">
        <v>1961</v>
      </c>
      <c r="F38" s="104" t="s">
        <v>114</v>
      </c>
      <c r="G38" s="113">
        <v>1.1000000000000001</v>
      </c>
      <c r="H38" s="113">
        <v>165</v>
      </c>
      <c r="I38" s="117">
        <v>901</v>
      </c>
      <c r="J38" s="117">
        <f t="shared" si="2"/>
        <v>26.4</v>
      </c>
      <c r="K38" s="117">
        <v>30</v>
      </c>
      <c r="L38" s="117">
        <f t="shared" si="3"/>
        <v>4356</v>
      </c>
      <c r="M38" s="149">
        <f t="shared" si="0"/>
        <v>3624.2125000000001</v>
      </c>
      <c r="N38" s="104">
        <f t="shared" si="4"/>
        <v>23786.399999999998</v>
      </c>
      <c r="O38" s="149">
        <f t="shared" si="5"/>
        <v>0.25888743147344706</v>
      </c>
      <c r="P38" s="122">
        <v>491</v>
      </c>
      <c r="Q38" s="104">
        <v>0</v>
      </c>
      <c r="R38" s="149">
        <f t="shared" si="1"/>
        <v>731.78750000000002</v>
      </c>
      <c r="S38" s="105">
        <v>8</v>
      </c>
      <c r="T38" s="104" t="s">
        <v>116</v>
      </c>
      <c r="U38" s="104" t="s">
        <v>25</v>
      </c>
      <c r="V38" s="104">
        <v>3.3</v>
      </c>
      <c r="W38" s="104">
        <v>4</v>
      </c>
      <c r="X38" s="104">
        <f t="shared" si="6"/>
        <v>32</v>
      </c>
      <c r="Y38" s="104">
        <v>16.5</v>
      </c>
      <c r="Z38" s="104" t="s">
        <v>25</v>
      </c>
      <c r="AA38" s="104" t="s">
        <v>52</v>
      </c>
      <c r="AB38" s="104" t="s">
        <v>115</v>
      </c>
      <c r="AC38" s="104" t="s">
        <v>28</v>
      </c>
      <c r="AD38" s="104" t="s">
        <v>107</v>
      </c>
      <c r="AE38" s="104" t="s">
        <v>30</v>
      </c>
      <c r="AF38" s="104" t="s">
        <v>31</v>
      </c>
      <c r="AG38" s="104">
        <v>16462.080000000002</v>
      </c>
      <c r="AH38" s="103"/>
      <c r="AI38" s="133" t="s">
        <v>125</v>
      </c>
      <c r="AJ38" s="133">
        <v>270</v>
      </c>
      <c r="AK38" s="135" t="s">
        <v>104</v>
      </c>
      <c r="AL38" s="136" t="s">
        <v>35</v>
      </c>
      <c r="AM38" s="104">
        <v>64</v>
      </c>
      <c r="AN38" s="104">
        <v>40</v>
      </c>
    </row>
    <row r="39" spans="1:40" ht="11.1" customHeight="1" x14ac:dyDescent="0.25">
      <c r="A39" s="211" t="s">
        <v>613</v>
      </c>
      <c r="B39" s="131" t="s">
        <v>126</v>
      </c>
      <c r="C39" s="149">
        <v>7.6460303650466299</v>
      </c>
      <c r="D39" s="149">
        <v>45.081162814609002</v>
      </c>
      <c r="E39" s="122">
        <v>1924</v>
      </c>
      <c r="F39" s="104" t="s">
        <v>169</v>
      </c>
      <c r="G39" s="132">
        <v>1.1399999999999999</v>
      </c>
      <c r="H39" s="113">
        <v>100</v>
      </c>
      <c r="I39" s="117">
        <v>404</v>
      </c>
      <c r="J39" s="117">
        <f t="shared" si="2"/>
        <v>13.2</v>
      </c>
      <c r="K39" s="117">
        <v>15</v>
      </c>
      <c r="L39" s="117">
        <f t="shared" si="3"/>
        <v>1320</v>
      </c>
      <c r="M39" s="149">
        <f t="shared" si="0"/>
        <v>1158.3625</v>
      </c>
      <c r="N39" s="104">
        <f t="shared" si="4"/>
        <v>5332.7999999999993</v>
      </c>
      <c r="O39" s="149">
        <f t="shared" si="5"/>
        <v>0.39903990399039907</v>
      </c>
      <c r="P39" s="122">
        <v>85</v>
      </c>
      <c r="Q39" s="104">
        <v>85</v>
      </c>
      <c r="R39" s="149">
        <f t="shared" si="1"/>
        <v>161.63749999999999</v>
      </c>
      <c r="S39" s="105">
        <v>4</v>
      </c>
      <c r="T39" s="104" t="s">
        <v>25</v>
      </c>
      <c r="U39" s="104" t="s">
        <v>25</v>
      </c>
      <c r="V39" s="104">
        <v>3.3</v>
      </c>
      <c r="W39" s="104">
        <v>2</v>
      </c>
      <c r="X39" s="104">
        <f t="shared" si="6"/>
        <v>16</v>
      </c>
      <c r="Y39" s="104">
        <v>16.5</v>
      </c>
      <c r="Z39" s="104" t="s">
        <v>25</v>
      </c>
      <c r="AA39" s="104" t="s">
        <v>26</v>
      </c>
      <c r="AB39" s="104" t="s">
        <v>27</v>
      </c>
      <c r="AC39" s="104" t="s">
        <v>28</v>
      </c>
      <c r="AD39" s="104" t="s">
        <v>67</v>
      </c>
      <c r="AE39" s="104" t="s">
        <v>30</v>
      </c>
      <c r="AF39" s="104" t="s">
        <v>31</v>
      </c>
      <c r="AG39" s="104">
        <v>4092</v>
      </c>
      <c r="AH39" s="103"/>
      <c r="AI39" s="133" t="s">
        <v>127</v>
      </c>
      <c r="AJ39" s="133">
        <v>45</v>
      </c>
      <c r="AK39" s="135" t="s">
        <v>65</v>
      </c>
      <c r="AL39" s="136" t="s">
        <v>35</v>
      </c>
      <c r="AM39" s="104">
        <v>20</v>
      </c>
      <c r="AN39" s="104">
        <v>11</v>
      </c>
    </row>
    <row r="40" spans="1:40" ht="11.1" customHeight="1" x14ac:dyDescent="0.25">
      <c r="A40" s="211" t="s">
        <v>614</v>
      </c>
      <c r="B40" s="131" t="s">
        <v>128</v>
      </c>
      <c r="C40" s="149">
        <v>7.64618140641754</v>
      </c>
      <c r="D40" s="149">
        <v>45.081571540287399</v>
      </c>
      <c r="E40" s="122">
        <v>1924</v>
      </c>
      <c r="F40" s="104" t="s">
        <v>169</v>
      </c>
      <c r="G40" s="132">
        <v>1.1399999999999999</v>
      </c>
      <c r="H40" s="113">
        <v>100</v>
      </c>
      <c r="I40" s="117">
        <v>404</v>
      </c>
      <c r="J40" s="117">
        <f t="shared" si="2"/>
        <v>13.2</v>
      </c>
      <c r="K40" s="117">
        <v>16</v>
      </c>
      <c r="L40" s="117">
        <f t="shared" si="3"/>
        <v>1320</v>
      </c>
      <c r="M40" s="149">
        <f t="shared" si="0"/>
        <v>1158.3625</v>
      </c>
      <c r="N40" s="104">
        <f t="shared" si="4"/>
        <v>5332.7999999999993</v>
      </c>
      <c r="O40" s="149">
        <f t="shared" si="5"/>
        <v>0.39903990399039907</v>
      </c>
      <c r="P40" s="122">
        <v>84</v>
      </c>
      <c r="Q40" s="104">
        <v>84</v>
      </c>
      <c r="R40" s="149">
        <f t="shared" si="1"/>
        <v>161.63749999999999</v>
      </c>
      <c r="S40" s="105">
        <v>4</v>
      </c>
      <c r="T40" s="104" t="s">
        <v>25</v>
      </c>
      <c r="U40" s="104" t="s">
        <v>25</v>
      </c>
      <c r="V40" s="104">
        <v>3.3</v>
      </c>
      <c r="W40" s="104">
        <v>2</v>
      </c>
      <c r="X40" s="104">
        <f t="shared" si="6"/>
        <v>16</v>
      </c>
      <c r="Y40" s="104">
        <v>16.5</v>
      </c>
      <c r="Z40" s="104" t="s">
        <v>25</v>
      </c>
      <c r="AA40" s="104" t="s">
        <v>26</v>
      </c>
      <c r="AB40" s="104" t="s">
        <v>27</v>
      </c>
      <c r="AC40" s="104" t="s">
        <v>28</v>
      </c>
      <c r="AD40" s="104" t="s">
        <v>72</v>
      </c>
      <c r="AE40" s="104" t="s">
        <v>30</v>
      </c>
      <c r="AF40" s="104" t="s">
        <v>31</v>
      </c>
      <c r="AG40" s="104">
        <v>4092</v>
      </c>
      <c r="AH40" s="103"/>
      <c r="AI40" s="133" t="s">
        <v>129</v>
      </c>
      <c r="AJ40" s="133">
        <v>158</v>
      </c>
      <c r="AK40" s="135" t="s">
        <v>65</v>
      </c>
      <c r="AL40" s="136" t="s">
        <v>35</v>
      </c>
      <c r="AM40" s="104">
        <v>20</v>
      </c>
      <c r="AN40" s="104">
        <v>14</v>
      </c>
    </row>
    <row r="41" spans="1:40" ht="11.1" customHeight="1" x14ac:dyDescent="0.25">
      <c r="A41" s="211" t="s">
        <v>615</v>
      </c>
      <c r="B41" s="131" t="s">
        <v>130</v>
      </c>
      <c r="C41" s="149">
        <v>7.6470679432322601</v>
      </c>
      <c r="D41" s="149">
        <v>45.081463754784799</v>
      </c>
      <c r="E41" s="122">
        <v>1924</v>
      </c>
      <c r="F41" s="104" t="s">
        <v>169</v>
      </c>
      <c r="G41" s="132">
        <v>1.1399999999999999</v>
      </c>
      <c r="H41" s="113">
        <v>183</v>
      </c>
      <c r="I41" s="117">
        <v>886</v>
      </c>
      <c r="J41" s="117">
        <f t="shared" si="2"/>
        <v>13.2</v>
      </c>
      <c r="K41" s="117">
        <v>15</v>
      </c>
      <c r="L41" s="117">
        <f t="shared" si="3"/>
        <v>2415.6</v>
      </c>
      <c r="M41" s="149">
        <f t="shared" si="0"/>
        <v>2061.1124999999997</v>
      </c>
      <c r="N41" s="104">
        <f t="shared" si="4"/>
        <v>11695.199999999999</v>
      </c>
      <c r="O41" s="149">
        <f t="shared" si="5"/>
        <v>0.35806142691018544</v>
      </c>
      <c r="P41" s="122">
        <v>191</v>
      </c>
      <c r="Q41" s="104">
        <v>191</v>
      </c>
      <c r="R41" s="149">
        <f t="shared" si="1"/>
        <v>354.48750000000001</v>
      </c>
      <c r="S41" s="105">
        <v>4</v>
      </c>
      <c r="T41" s="104" t="s">
        <v>25</v>
      </c>
      <c r="U41" s="104" t="s">
        <v>25</v>
      </c>
      <c r="V41" s="104">
        <v>3.3</v>
      </c>
      <c r="W41" s="104">
        <v>5</v>
      </c>
      <c r="X41" s="104">
        <f t="shared" si="6"/>
        <v>40</v>
      </c>
      <c r="Y41" s="104">
        <v>16.5</v>
      </c>
      <c r="Z41" s="104" t="s">
        <v>25</v>
      </c>
      <c r="AA41" s="104" t="s">
        <v>26</v>
      </c>
      <c r="AB41" s="104" t="s">
        <v>27</v>
      </c>
      <c r="AC41" s="104" t="s">
        <v>28</v>
      </c>
      <c r="AD41" s="104" t="s">
        <v>29</v>
      </c>
      <c r="AE41" s="104" t="s">
        <v>30</v>
      </c>
      <c r="AF41" s="104" t="s">
        <v>31</v>
      </c>
      <c r="AG41" s="104">
        <v>7911.84</v>
      </c>
      <c r="AH41" s="103"/>
      <c r="AI41" s="133" t="s">
        <v>131</v>
      </c>
      <c r="AJ41" s="133">
        <v>248</v>
      </c>
      <c r="AK41" s="135" t="s">
        <v>65</v>
      </c>
      <c r="AL41" s="136" t="s">
        <v>35</v>
      </c>
      <c r="AM41" s="104">
        <v>45</v>
      </c>
      <c r="AN41" s="104">
        <v>41</v>
      </c>
    </row>
    <row r="42" spans="1:40" ht="11.1" customHeight="1" x14ac:dyDescent="0.25">
      <c r="A42" s="211" t="s">
        <v>616</v>
      </c>
      <c r="B42" s="131" t="s">
        <v>132</v>
      </c>
      <c r="C42" s="149">
        <v>7.6465081551575196</v>
      </c>
      <c r="D42" s="149">
        <v>45.081043740390399</v>
      </c>
      <c r="E42" s="122">
        <v>1924</v>
      </c>
      <c r="F42" s="104" t="s">
        <v>169</v>
      </c>
      <c r="G42" s="132">
        <v>1.1399999999999999</v>
      </c>
      <c r="H42" s="113">
        <v>100</v>
      </c>
      <c r="I42" s="117">
        <v>404</v>
      </c>
      <c r="J42" s="117">
        <f t="shared" si="2"/>
        <v>13.2</v>
      </c>
      <c r="K42" s="117">
        <v>16</v>
      </c>
      <c r="L42" s="117">
        <f t="shared" si="3"/>
        <v>1320</v>
      </c>
      <c r="M42" s="149">
        <f t="shared" si="0"/>
        <v>1158.3625</v>
      </c>
      <c r="N42" s="104">
        <f t="shared" si="4"/>
        <v>5332.7999999999993</v>
      </c>
      <c r="O42" s="149">
        <f t="shared" si="5"/>
        <v>0.39903990399039907</v>
      </c>
      <c r="P42" s="122">
        <v>88</v>
      </c>
      <c r="Q42" s="104">
        <v>88</v>
      </c>
      <c r="R42" s="149">
        <f t="shared" si="1"/>
        <v>161.63749999999999</v>
      </c>
      <c r="S42" s="105">
        <v>4</v>
      </c>
      <c r="T42" s="104" t="s">
        <v>25</v>
      </c>
      <c r="U42" s="104" t="s">
        <v>25</v>
      </c>
      <c r="V42" s="104">
        <v>3.3</v>
      </c>
      <c r="W42" s="104">
        <v>2</v>
      </c>
      <c r="X42" s="104">
        <f t="shared" si="6"/>
        <v>16</v>
      </c>
      <c r="Y42" s="104">
        <v>16.5</v>
      </c>
      <c r="Z42" s="104" t="s">
        <v>25</v>
      </c>
      <c r="AA42" s="104" t="s">
        <v>26</v>
      </c>
      <c r="AB42" s="104" t="s">
        <v>27</v>
      </c>
      <c r="AC42" s="104" t="s">
        <v>28</v>
      </c>
      <c r="AD42" s="104" t="s">
        <v>62</v>
      </c>
      <c r="AE42" s="104" t="s">
        <v>30</v>
      </c>
      <c r="AF42" s="104" t="s">
        <v>31</v>
      </c>
      <c r="AG42" s="104">
        <v>4086</v>
      </c>
      <c r="AH42" s="103"/>
      <c r="AI42" s="133" t="s">
        <v>133</v>
      </c>
      <c r="AJ42" s="133">
        <v>68</v>
      </c>
      <c r="AK42" s="135" t="s">
        <v>65</v>
      </c>
      <c r="AL42" s="136" t="s">
        <v>35</v>
      </c>
      <c r="AM42" s="104">
        <v>24</v>
      </c>
      <c r="AN42" s="104">
        <v>20</v>
      </c>
    </row>
    <row r="43" spans="1:40" ht="11.1" customHeight="1" x14ac:dyDescent="0.25">
      <c r="A43" s="211" t="s">
        <v>617</v>
      </c>
      <c r="B43" s="131" t="s">
        <v>134</v>
      </c>
      <c r="C43" s="149">
        <v>7.6452095005304104</v>
      </c>
      <c r="D43" s="149">
        <v>45.081100401569003</v>
      </c>
      <c r="E43" s="122">
        <v>1924</v>
      </c>
      <c r="F43" s="104" t="s">
        <v>169</v>
      </c>
      <c r="G43" s="132">
        <v>1.1399999999999999</v>
      </c>
      <c r="H43" s="113">
        <v>100</v>
      </c>
      <c r="I43" s="117">
        <v>404</v>
      </c>
      <c r="J43" s="117">
        <f t="shared" si="2"/>
        <v>13.2</v>
      </c>
      <c r="K43" s="117">
        <v>15</v>
      </c>
      <c r="L43" s="117">
        <f t="shared" si="3"/>
        <v>1320</v>
      </c>
      <c r="M43" s="149">
        <f t="shared" si="0"/>
        <v>1158.3625</v>
      </c>
      <c r="N43" s="104">
        <f t="shared" si="4"/>
        <v>5332.7999999999993</v>
      </c>
      <c r="O43" s="149">
        <f t="shared" si="5"/>
        <v>0.39903990399039907</v>
      </c>
      <c r="P43" s="122">
        <v>84</v>
      </c>
      <c r="Q43" s="104">
        <v>84</v>
      </c>
      <c r="R43" s="149">
        <f t="shared" si="1"/>
        <v>161.63749999999999</v>
      </c>
      <c r="S43" s="105">
        <v>4</v>
      </c>
      <c r="T43" s="104" t="s">
        <v>25</v>
      </c>
      <c r="U43" s="104" t="s">
        <v>25</v>
      </c>
      <c r="V43" s="104">
        <v>3.3</v>
      </c>
      <c r="W43" s="104">
        <v>2</v>
      </c>
      <c r="X43" s="104">
        <f t="shared" si="6"/>
        <v>16</v>
      </c>
      <c r="Y43" s="104">
        <v>16.5</v>
      </c>
      <c r="Z43" s="104" t="s">
        <v>25</v>
      </c>
      <c r="AA43" s="104" t="s">
        <v>26</v>
      </c>
      <c r="AB43" s="104" t="s">
        <v>27</v>
      </c>
      <c r="AC43" s="104" t="s">
        <v>28</v>
      </c>
      <c r="AD43" s="104" t="s">
        <v>62</v>
      </c>
      <c r="AE43" s="104" t="s">
        <v>30</v>
      </c>
      <c r="AF43" s="104" t="s">
        <v>31</v>
      </c>
      <c r="AG43" s="104">
        <v>4006</v>
      </c>
      <c r="AH43" s="103"/>
      <c r="AI43" s="133" t="s">
        <v>135</v>
      </c>
      <c r="AJ43" s="133">
        <v>45</v>
      </c>
      <c r="AK43" s="135" t="s">
        <v>65</v>
      </c>
      <c r="AL43" s="136" t="s">
        <v>35</v>
      </c>
      <c r="AM43" s="104">
        <v>22</v>
      </c>
      <c r="AN43" s="104">
        <v>17</v>
      </c>
    </row>
    <row r="44" spans="1:40" ht="11.1" customHeight="1" x14ac:dyDescent="0.25">
      <c r="A44" s="211" t="s">
        <v>618</v>
      </c>
      <c r="B44" s="131" t="s">
        <v>136</v>
      </c>
      <c r="C44" s="149">
        <v>7.6450715793891604</v>
      </c>
      <c r="D44" s="149">
        <v>45.081449988427998</v>
      </c>
      <c r="E44" s="122">
        <v>1924</v>
      </c>
      <c r="F44" s="104" t="s">
        <v>169</v>
      </c>
      <c r="G44" s="132">
        <v>1.1399999999999999</v>
      </c>
      <c r="H44" s="113">
        <v>100</v>
      </c>
      <c r="I44" s="117">
        <v>404</v>
      </c>
      <c r="J44" s="117">
        <f t="shared" si="2"/>
        <v>13.2</v>
      </c>
      <c r="K44" s="117">
        <v>15</v>
      </c>
      <c r="L44" s="117">
        <f t="shared" si="3"/>
        <v>1320</v>
      </c>
      <c r="M44" s="149">
        <f t="shared" si="0"/>
        <v>1158.3625</v>
      </c>
      <c r="N44" s="104">
        <f t="shared" si="4"/>
        <v>5332.7999999999993</v>
      </c>
      <c r="O44" s="149">
        <f t="shared" si="5"/>
        <v>0.39903990399039907</v>
      </c>
      <c r="P44" s="122">
        <v>86</v>
      </c>
      <c r="Q44" s="104">
        <v>86</v>
      </c>
      <c r="R44" s="149">
        <f t="shared" si="1"/>
        <v>161.63749999999999</v>
      </c>
      <c r="S44" s="105">
        <v>4</v>
      </c>
      <c r="T44" s="104" t="s">
        <v>25</v>
      </c>
      <c r="U44" s="104" t="s">
        <v>25</v>
      </c>
      <c r="V44" s="104">
        <v>3.3</v>
      </c>
      <c r="W44" s="104">
        <v>2</v>
      </c>
      <c r="X44" s="104">
        <f t="shared" si="6"/>
        <v>16</v>
      </c>
      <c r="Y44" s="104">
        <v>16.5</v>
      </c>
      <c r="Z44" s="104" t="s">
        <v>25</v>
      </c>
      <c r="AA44" s="104" t="s">
        <v>26</v>
      </c>
      <c r="AB44" s="104" t="s">
        <v>27</v>
      </c>
      <c r="AC44" s="104" t="s">
        <v>28</v>
      </c>
      <c r="AD44" s="104" t="s">
        <v>67</v>
      </c>
      <c r="AE44" s="104" t="s">
        <v>30</v>
      </c>
      <c r="AF44" s="104" t="s">
        <v>31</v>
      </c>
      <c r="AG44" s="104">
        <v>4079</v>
      </c>
      <c r="AH44" s="103"/>
      <c r="AI44" s="133" t="s">
        <v>137</v>
      </c>
      <c r="AJ44" s="133">
        <v>45</v>
      </c>
      <c r="AK44" s="135" t="s">
        <v>65</v>
      </c>
      <c r="AL44" s="136" t="s">
        <v>35</v>
      </c>
      <c r="AM44" s="104">
        <v>22</v>
      </c>
      <c r="AN44" s="104">
        <v>16</v>
      </c>
    </row>
    <row r="45" spans="1:40" ht="11.1" customHeight="1" x14ac:dyDescent="0.25">
      <c r="A45" s="211" t="s">
        <v>619</v>
      </c>
      <c r="B45" s="131" t="s">
        <v>138</v>
      </c>
      <c r="C45" s="149">
        <v>7.6455891096716702</v>
      </c>
      <c r="D45" s="149">
        <v>45.081601840032803</v>
      </c>
      <c r="E45" s="122">
        <v>1924</v>
      </c>
      <c r="F45" s="104" t="s">
        <v>169</v>
      </c>
      <c r="G45" s="132">
        <v>1.1399999999999999</v>
      </c>
      <c r="H45" s="113">
        <v>100</v>
      </c>
      <c r="I45" s="117">
        <v>404</v>
      </c>
      <c r="J45" s="117">
        <f t="shared" si="2"/>
        <v>13.2</v>
      </c>
      <c r="K45" s="117">
        <v>15</v>
      </c>
      <c r="L45" s="117">
        <f t="shared" si="3"/>
        <v>1320</v>
      </c>
      <c r="M45" s="149">
        <f t="shared" si="0"/>
        <v>1158.3625</v>
      </c>
      <c r="N45" s="104">
        <f t="shared" si="4"/>
        <v>5332.7999999999993</v>
      </c>
      <c r="O45" s="149">
        <f t="shared" si="5"/>
        <v>0.39903990399039907</v>
      </c>
      <c r="P45" s="122">
        <v>83</v>
      </c>
      <c r="Q45" s="104">
        <v>83</v>
      </c>
      <c r="R45" s="149">
        <f t="shared" si="1"/>
        <v>161.63749999999999</v>
      </c>
      <c r="S45" s="105">
        <v>4</v>
      </c>
      <c r="T45" s="104" t="s">
        <v>25</v>
      </c>
      <c r="U45" s="104" t="s">
        <v>25</v>
      </c>
      <c r="V45" s="104">
        <v>3.3</v>
      </c>
      <c r="W45" s="104">
        <v>2</v>
      </c>
      <c r="X45" s="104">
        <f t="shared" si="6"/>
        <v>16</v>
      </c>
      <c r="Y45" s="104">
        <v>16.5</v>
      </c>
      <c r="Z45" s="104" t="s">
        <v>25</v>
      </c>
      <c r="AA45" s="104" t="s">
        <v>26</v>
      </c>
      <c r="AB45" s="104" t="s">
        <v>27</v>
      </c>
      <c r="AC45" s="104" t="s">
        <v>28</v>
      </c>
      <c r="AD45" s="104" t="s">
        <v>72</v>
      </c>
      <c r="AE45" s="104" t="s">
        <v>30</v>
      </c>
      <c r="AF45" s="104" t="s">
        <v>31</v>
      </c>
      <c r="AG45" s="104">
        <v>4078</v>
      </c>
      <c r="AH45" s="103"/>
      <c r="AI45" s="133" t="s">
        <v>140</v>
      </c>
      <c r="AJ45" s="133">
        <v>45</v>
      </c>
      <c r="AK45" s="135" t="s">
        <v>65</v>
      </c>
      <c r="AL45" s="136" t="s">
        <v>35</v>
      </c>
      <c r="AM45" s="104">
        <v>24</v>
      </c>
      <c r="AN45" s="104">
        <v>17</v>
      </c>
    </row>
    <row r="46" spans="1:40" ht="11.1" customHeight="1" x14ac:dyDescent="0.25">
      <c r="A46" s="211" t="s">
        <v>620</v>
      </c>
      <c r="B46" s="131" t="s">
        <v>141</v>
      </c>
      <c r="C46" s="149">
        <v>7.6457292010381197</v>
      </c>
      <c r="D46" s="149">
        <v>45.081180153490102</v>
      </c>
      <c r="E46" s="122">
        <v>1924</v>
      </c>
      <c r="F46" s="104" t="s">
        <v>169</v>
      </c>
      <c r="G46" s="132">
        <v>1.1399999999999999</v>
      </c>
      <c r="H46" s="113">
        <v>100</v>
      </c>
      <c r="I46" s="117">
        <v>404</v>
      </c>
      <c r="J46" s="117">
        <f t="shared" si="2"/>
        <v>13.2</v>
      </c>
      <c r="K46" s="117">
        <v>15</v>
      </c>
      <c r="L46" s="117">
        <f t="shared" si="3"/>
        <v>1320</v>
      </c>
      <c r="M46" s="149">
        <f t="shared" si="0"/>
        <v>1158.3625</v>
      </c>
      <c r="N46" s="104">
        <f t="shared" si="4"/>
        <v>5332.7999999999993</v>
      </c>
      <c r="O46" s="149">
        <f t="shared" si="5"/>
        <v>0.39903990399039907</v>
      </c>
      <c r="P46" s="122">
        <v>87</v>
      </c>
      <c r="Q46" s="104">
        <v>87</v>
      </c>
      <c r="R46" s="149">
        <f t="shared" si="1"/>
        <v>161.63749999999999</v>
      </c>
      <c r="S46" s="105">
        <v>4</v>
      </c>
      <c r="T46" s="104" t="s">
        <v>25</v>
      </c>
      <c r="U46" s="104" t="s">
        <v>25</v>
      </c>
      <c r="V46" s="104">
        <v>3.3</v>
      </c>
      <c r="W46" s="104">
        <v>2</v>
      </c>
      <c r="X46" s="104">
        <f t="shared" si="6"/>
        <v>16</v>
      </c>
      <c r="Y46" s="104">
        <v>16.5</v>
      </c>
      <c r="Z46" s="104" t="s">
        <v>25</v>
      </c>
      <c r="AA46" s="104" t="s">
        <v>26</v>
      </c>
      <c r="AB46" s="104" t="s">
        <v>27</v>
      </c>
      <c r="AC46" s="104" t="s">
        <v>28</v>
      </c>
      <c r="AD46" s="104" t="s">
        <v>107</v>
      </c>
      <c r="AE46" s="104" t="s">
        <v>30</v>
      </c>
      <c r="AF46" s="104" t="s">
        <v>31</v>
      </c>
      <c r="AG46" s="104">
        <v>4096</v>
      </c>
      <c r="AH46" s="103"/>
      <c r="AI46" s="133" t="s">
        <v>142</v>
      </c>
      <c r="AJ46" s="133">
        <v>248</v>
      </c>
      <c r="AK46" s="135" t="s">
        <v>65</v>
      </c>
      <c r="AL46" s="136" t="s">
        <v>35</v>
      </c>
      <c r="AM46" s="104">
        <v>19</v>
      </c>
      <c r="AN46" s="104">
        <v>13</v>
      </c>
    </row>
    <row r="47" spans="1:40" ht="11.1" customHeight="1" x14ac:dyDescent="0.25">
      <c r="A47" s="212" t="s">
        <v>621</v>
      </c>
      <c r="B47" s="131" t="s">
        <v>143</v>
      </c>
      <c r="C47" s="149">
        <v>7.6534255489450196</v>
      </c>
      <c r="D47" s="149">
        <v>45.094375407746398</v>
      </c>
      <c r="E47" s="122">
        <v>1925</v>
      </c>
      <c r="F47" s="104" t="s">
        <v>169</v>
      </c>
      <c r="G47" s="132">
        <v>1.1399999999999999</v>
      </c>
      <c r="H47" s="113">
        <v>270</v>
      </c>
      <c r="I47" s="113">
        <v>1120</v>
      </c>
      <c r="J47" s="117">
        <f t="shared" si="2"/>
        <v>13.2</v>
      </c>
      <c r="K47" s="113">
        <v>13</v>
      </c>
      <c r="L47" s="117">
        <f t="shared" si="3"/>
        <v>3564</v>
      </c>
      <c r="M47" s="149">
        <f t="shared" si="0"/>
        <v>3122.0625</v>
      </c>
      <c r="N47" s="104">
        <f t="shared" si="4"/>
        <v>14784</v>
      </c>
      <c r="O47" s="149">
        <f t="shared" si="5"/>
        <v>0.39258658008658009</v>
      </c>
      <c r="P47" s="122">
        <v>289</v>
      </c>
      <c r="Q47" s="104">
        <v>0</v>
      </c>
      <c r="R47" s="149">
        <f t="shared" si="1"/>
        <v>441.9375</v>
      </c>
      <c r="S47" s="105">
        <v>4</v>
      </c>
      <c r="T47" s="104" t="s">
        <v>25</v>
      </c>
      <c r="U47" s="104" t="s">
        <v>25</v>
      </c>
      <c r="V47" s="104">
        <v>3.3</v>
      </c>
      <c r="W47" s="104">
        <v>8</v>
      </c>
      <c r="X47" s="104">
        <f t="shared" si="6"/>
        <v>64</v>
      </c>
      <c r="Y47" s="104">
        <v>16.5</v>
      </c>
      <c r="Z47" s="104" t="s">
        <v>25</v>
      </c>
      <c r="AA47" s="104" t="s">
        <v>26</v>
      </c>
      <c r="AB47" s="104" t="s">
        <v>27</v>
      </c>
      <c r="AC47" s="104" t="s">
        <v>28</v>
      </c>
      <c r="AD47" s="104" t="s">
        <v>47</v>
      </c>
      <c r="AE47" s="104" t="s">
        <v>30</v>
      </c>
      <c r="AF47" s="104" t="s">
        <v>31</v>
      </c>
      <c r="AG47" s="104">
        <v>8724</v>
      </c>
      <c r="AH47" s="103"/>
      <c r="AI47" s="133" t="s">
        <v>144</v>
      </c>
      <c r="AJ47" s="133">
        <v>338</v>
      </c>
      <c r="AK47" s="135" t="s">
        <v>104</v>
      </c>
      <c r="AL47" s="136" t="s">
        <v>35</v>
      </c>
      <c r="AM47" s="104">
        <v>57</v>
      </c>
      <c r="AN47" s="104">
        <v>53</v>
      </c>
    </row>
    <row r="48" spans="1:40" ht="11.1" customHeight="1" x14ac:dyDescent="0.25">
      <c r="A48" s="212" t="s">
        <v>622</v>
      </c>
      <c r="B48" s="131" t="s">
        <v>145</v>
      </c>
      <c r="C48" s="149">
        <v>7.6532942163838698</v>
      </c>
      <c r="D48" s="149">
        <v>45.094885402125101</v>
      </c>
      <c r="E48" s="122">
        <v>1925</v>
      </c>
      <c r="F48" s="104" t="s">
        <v>169</v>
      </c>
      <c r="G48" s="132">
        <v>1.1399999999999999</v>
      </c>
      <c r="H48" s="113">
        <v>135</v>
      </c>
      <c r="I48" s="113">
        <v>460</v>
      </c>
      <c r="J48" s="117">
        <f t="shared" si="2"/>
        <v>13.2</v>
      </c>
      <c r="K48" s="113">
        <v>15</v>
      </c>
      <c r="L48" s="117">
        <f t="shared" si="3"/>
        <v>1782</v>
      </c>
      <c r="M48" s="149">
        <f t="shared" si="0"/>
        <v>1604.5625</v>
      </c>
      <c r="N48" s="104">
        <f t="shared" si="4"/>
        <v>6072</v>
      </c>
      <c r="O48" s="149">
        <f t="shared" si="5"/>
        <v>0.44499341238471674</v>
      </c>
      <c r="P48" s="122">
        <v>127</v>
      </c>
      <c r="Q48" s="104">
        <v>0</v>
      </c>
      <c r="R48" s="149">
        <f t="shared" si="1"/>
        <v>177.4375</v>
      </c>
      <c r="S48" s="105">
        <v>4</v>
      </c>
      <c r="T48" s="104" t="s">
        <v>25</v>
      </c>
      <c r="U48" s="104" t="s">
        <v>25</v>
      </c>
      <c r="V48" s="104">
        <v>3.3</v>
      </c>
      <c r="W48" s="104">
        <v>4</v>
      </c>
      <c r="X48" s="104">
        <f t="shared" si="6"/>
        <v>32</v>
      </c>
      <c r="Y48" s="104">
        <v>16.5</v>
      </c>
      <c r="Z48" s="104" t="s">
        <v>25</v>
      </c>
      <c r="AA48" s="104" t="s">
        <v>26</v>
      </c>
      <c r="AB48" s="104" t="s">
        <v>27</v>
      </c>
      <c r="AC48" s="104" t="s">
        <v>28</v>
      </c>
      <c r="AD48" s="104" t="s">
        <v>72</v>
      </c>
      <c r="AE48" s="104" t="s">
        <v>30</v>
      </c>
      <c r="AF48" s="104" t="s">
        <v>31</v>
      </c>
      <c r="AG48" s="104">
        <v>3835</v>
      </c>
      <c r="AH48" s="103"/>
      <c r="AI48" s="133" t="s">
        <v>146</v>
      </c>
      <c r="AJ48" s="133">
        <v>225</v>
      </c>
      <c r="AK48" s="135" t="s">
        <v>147</v>
      </c>
      <c r="AL48" s="136" t="s">
        <v>35</v>
      </c>
      <c r="AM48" s="104">
        <v>26</v>
      </c>
      <c r="AN48" s="104">
        <v>25</v>
      </c>
    </row>
    <row r="49" spans="1:40" ht="11.1" customHeight="1" x14ac:dyDescent="0.25">
      <c r="A49" s="212" t="s">
        <v>623</v>
      </c>
      <c r="B49" s="131" t="s">
        <v>148</v>
      </c>
      <c r="C49" s="149">
        <v>7.6528434580517697</v>
      </c>
      <c r="D49" s="149">
        <v>45.094565761145802</v>
      </c>
      <c r="E49" s="122">
        <v>1925</v>
      </c>
      <c r="F49" s="104" t="s">
        <v>169</v>
      </c>
      <c r="G49" s="132">
        <v>1.1399999999999999</v>
      </c>
      <c r="H49" s="113">
        <v>135</v>
      </c>
      <c r="I49" s="113">
        <v>460</v>
      </c>
      <c r="J49" s="117">
        <f t="shared" si="2"/>
        <v>13.2</v>
      </c>
      <c r="K49" s="113">
        <v>16</v>
      </c>
      <c r="L49" s="117">
        <f t="shared" si="3"/>
        <v>1782</v>
      </c>
      <c r="M49" s="149">
        <f t="shared" si="0"/>
        <v>1604.5625</v>
      </c>
      <c r="N49" s="104">
        <f t="shared" si="4"/>
        <v>6072</v>
      </c>
      <c r="O49" s="149">
        <f t="shared" si="5"/>
        <v>0.44499341238471674</v>
      </c>
      <c r="P49" s="122">
        <v>173</v>
      </c>
      <c r="Q49" s="104">
        <v>0</v>
      </c>
      <c r="R49" s="149">
        <f t="shared" si="1"/>
        <v>177.4375</v>
      </c>
      <c r="S49" s="105">
        <v>4</v>
      </c>
      <c r="T49" s="104" t="s">
        <v>25</v>
      </c>
      <c r="U49" s="104" t="s">
        <v>25</v>
      </c>
      <c r="V49" s="104">
        <v>3.3</v>
      </c>
      <c r="W49" s="104">
        <v>4</v>
      </c>
      <c r="X49" s="104">
        <f t="shared" si="6"/>
        <v>32</v>
      </c>
      <c r="Y49" s="104">
        <v>16.5</v>
      </c>
      <c r="Z49" s="104" t="s">
        <v>25</v>
      </c>
      <c r="AA49" s="104" t="s">
        <v>26</v>
      </c>
      <c r="AB49" s="104" t="s">
        <v>27</v>
      </c>
      <c r="AC49" s="104" t="s">
        <v>28</v>
      </c>
      <c r="AD49" s="104" t="s">
        <v>37</v>
      </c>
      <c r="AE49" s="104" t="s">
        <v>30</v>
      </c>
      <c r="AF49" s="104" t="s">
        <v>31</v>
      </c>
      <c r="AG49" s="104">
        <v>5363</v>
      </c>
      <c r="AH49" s="103"/>
      <c r="AI49" s="133" t="s">
        <v>149</v>
      </c>
      <c r="AJ49" s="133">
        <v>180</v>
      </c>
      <c r="AK49" s="135" t="s">
        <v>104</v>
      </c>
      <c r="AL49" s="136" t="s">
        <v>35</v>
      </c>
      <c r="AM49" s="104">
        <v>28</v>
      </c>
      <c r="AN49" s="104">
        <v>22</v>
      </c>
    </row>
    <row r="50" spans="1:40" ht="11.1" customHeight="1" x14ac:dyDescent="0.25">
      <c r="A50" s="212" t="s">
        <v>624</v>
      </c>
      <c r="B50" s="131" t="s">
        <v>150</v>
      </c>
      <c r="C50" s="149">
        <v>7.6527225924119202</v>
      </c>
      <c r="D50" s="149">
        <v>45.094158717736399</v>
      </c>
      <c r="E50" s="122">
        <v>1925</v>
      </c>
      <c r="F50" s="104" t="s">
        <v>169</v>
      </c>
      <c r="G50" s="132">
        <v>1.1399999999999999</v>
      </c>
      <c r="H50" s="113">
        <v>115</v>
      </c>
      <c r="I50" s="113">
        <v>368</v>
      </c>
      <c r="J50" s="117">
        <f t="shared" si="2"/>
        <v>13.2</v>
      </c>
      <c r="K50" s="113">
        <v>15</v>
      </c>
      <c r="L50" s="117">
        <f t="shared" si="3"/>
        <v>1518</v>
      </c>
      <c r="M50" s="149">
        <f t="shared" si="0"/>
        <v>1375.6624999999999</v>
      </c>
      <c r="N50" s="104">
        <f t="shared" si="4"/>
        <v>4857.5999999999995</v>
      </c>
      <c r="O50" s="149">
        <f t="shared" si="5"/>
        <v>0.46401515151515155</v>
      </c>
      <c r="P50" s="122">
        <v>101</v>
      </c>
      <c r="Q50" s="104">
        <v>0</v>
      </c>
      <c r="R50" s="149">
        <f t="shared" si="1"/>
        <v>142.33750000000001</v>
      </c>
      <c r="S50" s="105">
        <v>4</v>
      </c>
      <c r="T50" s="104" t="s">
        <v>25</v>
      </c>
      <c r="U50" s="104" t="s">
        <v>25</v>
      </c>
      <c r="V50" s="104">
        <v>3.3</v>
      </c>
      <c r="W50" s="104">
        <v>3</v>
      </c>
      <c r="X50" s="104">
        <f t="shared" si="6"/>
        <v>24</v>
      </c>
      <c r="Y50" s="104">
        <v>16.5</v>
      </c>
      <c r="Z50" s="104" t="s">
        <v>25</v>
      </c>
      <c r="AA50" s="104" t="s">
        <v>26</v>
      </c>
      <c r="AB50" s="104" t="s">
        <v>27</v>
      </c>
      <c r="AC50" s="104" t="s">
        <v>28</v>
      </c>
      <c r="AD50" s="104" t="s">
        <v>44</v>
      </c>
      <c r="AE50" s="104" t="s">
        <v>30</v>
      </c>
      <c r="AF50" s="104" t="s">
        <v>31</v>
      </c>
      <c r="AG50" s="104">
        <v>2806</v>
      </c>
      <c r="AH50" s="103"/>
      <c r="AI50" s="133" t="s">
        <v>151</v>
      </c>
      <c r="AJ50" s="133">
        <v>338</v>
      </c>
      <c r="AK50" s="135" t="s">
        <v>147</v>
      </c>
      <c r="AL50" s="136" t="s">
        <v>35</v>
      </c>
      <c r="AM50" s="104">
        <v>20</v>
      </c>
      <c r="AN50" s="104">
        <v>19</v>
      </c>
    </row>
    <row r="51" spans="1:40" ht="11.1" customHeight="1" x14ac:dyDescent="0.25">
      <c r="A51" s="212" t="s">
        <v>625</v>
      </c>
      <c r="B51" s="131" t="s">
        <v>152</v>
      </c>
      <c r="C51" s="149">
        <v>7.6607802247621803</v>
      </c>
      <c r="D51" s="149">
        <v>45.094675906650998</v>
      </c>
      <c r="E51" s="122">
        <v>1908</v>
      </c>
      <c r="F51" s="104" t="s">
        <v>169</v>
      </c>
      <c r="G51" s="113">
        <v>1.1399999999999999</v>
      </c>
      <c r="H51" s="113">
        <v>276</v>
      </c>
      <c r="I51" s="117">
        <v>1508</v>
      </c>
      <c r="J51" s="117">
        <f t="shared" si="2"/>
        <v>16.5</v>
      </c>
      <c r="K51" s="117">
        <v>17</v>
      </c>
      <c r="L51" s="117">
        <f t="shared" si="3"/>
        <v>4554</v>
      </c>
      <c r="M51" s="149">
        <f t="shared" si="0"/>
        <v>3799.9375</v>
      </c>
      <c r="N51" s="104">
        <f t="shared" si="4"/>
        <v>24882</v>
      </c>
      <c r="O51" s="149">
        <f t="shared" si="5"/>
        <v>0.30423599389116629</v>
      </c>
      <c r="P51" s="122">
        <v>518</v>
      </c>
      <c r="Q51" s="104">
        <v>0</v>
      </c>
      <c r="R51" s="149">
        <f t="shared" si="1"/>
        <v>754.0625</v>
      </c>
      <c r="S51" s="105">
        <v>5</v>
      </c>
      <c r="T51" s="104" t="s">
        <v>25</v>
      </c>
      <c r="U51" s="104" t="s">
        <v>25</v>
      </c>
      <c r="V51" s="104">
        <v>3.3</v>
      </c>
      <c r="W51" s="104">
        <v>9</v>
      </c>
      <c r="X51" s="104">
        <f t="shared" si="6"/>
        <v>72</v>
      </c>
      <c r="Y51" s="104">
        <v>16.5</v>
      </c>
      <c r="Z51" s="104" t="s">
        <v>25</v>
      </c>
      <c r="AA51" s="104" t="s">
        <v>26</v>
      </c>
      <c r="AB51" s="104" t="s">
        <v>27</v>
      </c>
      <c r="AC51" s="104" t="s">
        <v>28</v>
      </c>
      <c r="AD51" s="104" t="s">
        <v>29</v>
      </c>
      <c r="AE51" s="104" t="s">
        <v>30</v>
      </c>
      <c r="AF51" s="104" t="s">
        <v>31</v>
      </c>
      <c r="AG51" s="104">
        <v>12132.16</v>
      </c>
      <c r="AH51" s="103" t="s">
        <v>153</v>
      </c>
      <c r="AI51" s="133" t="s">
        <v>154</v>
      </c>
      <c r="AJ51" s="133">
        <v>203</v>
      </c>
      <c r="AK51" s="135" t="s">
        <v>155</v>
      </c>
      <c r="AL51" s="136" t="s">
        <v>35</v>
      </c>
      <c r="AM51" s="104">
        <v>70</v>
      </c>
      <c r="AN51" s="104">
        <v>68</v>
      </c>
    </row>
    <row r="52" spans="1:40" ht="11.1" customHeight="1" x14ac:dyDescent="0.25">
      <c r="A52" s="212" t="s">
        <v>626</v>
      </c>
      <c r="B52" s="131" t="s">
        <v>156</v>
      </c>
      <c r="C52" s="149">
        <v>7.6522115414462499</v>
      </c>
      <c r="D52" s="149">
        <v>45.094805262063801</v>
      </c>
      <c r="E52" s="122">
        <v>1925</v>
      </c>
      <c r="F52" s="104" t="s">
        <v>169</v>
      </c>
      <c r="G52" s="132">
        <v>1.1399999999999999</v>
      </c>
      <c r="H52" s="113">
        <v>234</v>
      </c>
      <c r="I52" s="113">
        <v>842</v>
      </c>
      <c r="J52" s="117">
        <f t="shared" si="2"/>
        <v>13.2</v>
      </c>
      <c r="K52" s="113">
        <v>15</v>
      </c>
      <c r="L52" s="117">
        <f t="shared" si="3"/>
        <v>3088.7999999999997</v>
      </c>
      <c r="M52" s="149">
        <f t="shared" si="0"/>
        <v>2757.0124999999998</v>
      </c>
      <c r="N52" s="104">
        <f t="shared" si="4"/>
        <v>11114.4</v>
      </c>
      <c r="O52" s="149">
        <f t="shared" si="5"/>
        <v>0.42942489023249114</v>
      </c>
      <c r="P52" s="122">
        <v>237</v>
      </c>
      <c r="Q52" s="104"/>
      <c r="R52" s="149">
        <f t="shared" si="1"/>
        <v>331.78750000000002</v>
      </c>
      <c r="S52" s="105">
        <v>4</v>
      </c>
      <c r="T52" s="104" t="s">
        <v>25</v>
      </c>
      <c r="U52" s="104" t="s">
        <v>25</v>
      </c>
      <c r="V52" s="104">
        <v>3.3</v>
      </c>
      <c r="W52" s="104">
        <v>6</v>
      </c>
      <c r="X52" s="104">
        <f t="shared" si="6"/>
        <v>48</v>
      </c>
      <c r="Y52" s="104">
        <v>16.5</v>
      </c>
      <c r="Z52" s="104" t="s">
        <v>25</v>
      </c>
      <c r="AA52" s="104" t="s">
        <v>26</v>
      </c>
      <c r="AB52" s="104" t="s">
        <v>27</v>
      </c>
      <c r="AC52" s="104" t="s">
        <v>28</v>
      </c>
      <c r="AD52" s="104" t="s">
        <v>72</v>
      </c>
      <c r="AE52" s="104" t="s">
        <v>30</v>
      </c>
      <c r="AF52" s="104" t="s">
        <v>31</v>
      </c>
      <c r="AG52" s="104">
        <v>4861.8</v>
      </c>
      <c r="AH52" s="103"/>
      <c r="AI52" s="133" t="s">
        <v>157</v>
      </c>
      <c r="AJ52" s="133">
        <v>225</v>
      </c>
      <c r="AK52" s="135" t="s">
        <v>155</v>
      </c>
      <c r="AL52" s="136" t="s">
        <v>35</v>
      </c>
      <c r="AM52" s="104">
        <v>42</v>
      </c>
      <c r="AN52" s="104">
        <v>39</v>
      </c>
    </row>
    <row r="53" spans="1:40" ht="11.1" customHeight="1" x14ac:dyDescent="0.25">
      <c r="A53" s="212" t="s">
        <v>627</v>
      </c>
      <c r="B53" s="131" t="s">
        <v>158</v>
      </c>
      <c r="C53" s="149">
        <v>7.6515311915642199</v>
      </c>
      <c r="D53" s="149">
        <v>45.094635505511903</v>
      </c>
      <c r="E53" s="122">
        <v>1925</v>
      </c>
      <c r="F53" s="104" t="s">
        <v>169</v>
      </c>
      <c r="G53" s="132">
        <v>1.1399999999999999</v>
      </c>
      <c r="H53" s="113">
        <v>113</v>
      </c>
      <c r="I53" s="113">
        <v>355</v>
      </c>
      <c r="J53" s="117">
        <f t="shared" si="2"/>
        <v>13.2</v>
      </c>
      <c r="K53" s="113">
        <v>15</v>
      </c>
      <c r="L53" s="117">
        <f t="shared" si="3"/>
        <v>1491.6</v>
      </c>
      <c r="M53" s="149">
        <f t="shared" si="0"/>
        <v>1354.7874999999999</v>
      </c>
      <c r="N53" s="104">
        <f t="shared" si="4"/>
        <v>4686</v>
      </c>
      <c r="O53" s="149">
        <f t="shared" si="5"/>
        <v>0.46982501067008109</v>
      </c>
      <c r="P53" s="122">
        <v>98</v>
      </c>
      <c r="Q53" s="104">
        <v>0</v>
      </c>
      <c r="R53" s="149">
        <f t="shared" si="1"/>
        <v>136.8125</v>
      </c>
      <c r="S53" s="105">
        <v>4</v>
      </c>
      <c r="T53" s="104" t="s">
        <v>25</v>
      </c>
      <c r="U53" s="104" t="s">
        <v>25</v>
      </c>
      <c r="V53" s="104">
        <v>3.3</v>
      </c>
      <c r="W53" s="104">
        <v>3</v>
      </c>
      <c r="X53" s="104">
        <f t="shared" si="6"/>
        <v>24</v>
      </c>
      <c r="Y53" s="104">
        <v>16.5</v>
      </c>
      <c r="Z53" s="104" t="s">
        <v>25</v>
      </c>
      <c r="AA53" s="104" t="s">
        <v>26</v>
      </c>
      <c r="AB53" s="104" t="s">
        <v>27</v>
      </c>
      <c r="AC53" s="104" t="s">
        <v>28</v>
      </c>
      <c r="AD53" s="104" t="s">
        <v>37</v>
      </c>
      <c r="AE53" s="104" t="s">
        <v>30</v>
      </c>
      <c r="AF53" s="104" t="s">
        <v>31</v>
      </c>
      <c r="AG53" s="104">
        <v>2806</v>
      </c>
      <c r="AH53" s="103"/>
      <c r="AI53" s="133" t="s">
        <v>159</v>
      </c>
      <c r="AJ53" s="133">
        <v>135</v>
      </c>
      <c r="AK53" s="135" t="s">
        <v>104</v>
      </c>
      <c r="AL53" s="136" t="s">
        <v>35</v>
      </c>
      <c r="AM53" s="104">
        <v>20</v>
      </c>
      <c r="AN53" s="104">
        <v>17</v>
      </c>
    </row>
    <row r="54" spans="1:40" ht="11.1" customHeight="1" x14ac:dyDescent="0.25">
      <c r="A54" s="212" t="s">
        <v>628</v>
      </c>
      <c r="B54" s="131" t="s">
        <v>160</v>
      </c>
      <c r="C54" s="149">
        <v>7.6518870731861099</v>
      </c>
      <c r="D54" s="149">
        <v>45.094416982769303</v>
      </c>
      <c r="E54" s="122">
        <v>1925</v>
      </c>
      <c r="F54" s="104" t="s">
        <v>169</v>
      </c>
      <c r="G54" s="132">
        <v>1.1399999999999999</v>
      </c>
      <c r="H54" s="113">
        <v>117</v>
      </c>
      <c r="I54" s="113">
        <v>473</v>
      </c>
      <c r="J54" s="117">
        <f t="shared" si="2"/>
        <v>13.2</v>
      </c>
      <c r="K54" s="113">
        <v>15</v>
      </c>
      <c r="L54" s="117">
        <f t="shared" si="3"/>
        <v>1544.3999999999999</v>
      </c>
      <c r="M54" s="149">
        <f t="shared" si="0"/>
        <v>1361.4374999999998</v>
      </c>
      <c r="N54" s="104">
        <f t="shared" si="4"/>
        <v>6243.5999999999995</v>
      </c>
      <c r="O54" s="149">
        <f t="shared" si="5"/>
        <v>0.39887244538407329</v>
      </c>
      <c r="P54" s="122">
        <v>130</v>
      </c>
      <c r="Q54" s="104">
        <v>0</v>
      </c>
      <c r="R54" s="149">
        <f t="shared" si="1"/>
        <v>182.96250000000001</v>
      </c>
      <c r="S54" s="105">
        <v>4</v>
      </c>
      <c r="T54" s="104" t="s">
        <v>25</v>
      </c>
      <c r="U54" s="104" t="s">
        <v>25</v>
      </c>
      <c r="V54" s="104">
        <v>3.3</v>
      </c>
      <c r="W54" s="104">
        <v>4</v>
      </c>
      <c r="X54" s="104">
        <f t="shared" si="6"/>
        <v>32</v>
      </c>
      <c r="Y54" s="104">
        <v>16.5</v>
      </c>
      <c r="Z54" s="104" t="s">
        <v>25</v>
      </c>
      <c r="AA54" s="104" t="s">
        <v>26</v>
      </c>
      <c r="AB54" s="104" t="s">
        <v>27</v>
      </c>
      <c r="AC54" s="104" t="s">
        <v>28</v>
      </c>
      <c r="AD54" s="104" t="s">
        <v>44</v>
      </c>
      <c r="AE54" s="104" t="s">
        <v>30</v>
      </c>
      <c r="AF54" s="104" t="s">
        <v>31</v>
      </c>
      <c r="AG54" s="104">
        <v>3836</v>
      </c>
      <c r="AH54" s="103"/>
      <c r="AI54" s="133" t="s">
        <v>161</v>
      </c>
      <c r="AJ54" s="133">
        <v>293</v>
      </c>
      <c r="AK54" s="135" t="s">
        <v>155</v>
      </c>
      <c r="AL54" s="136" t="s">
        <v>35</v>
      </c>
      <c r="AM54" s="104">
        <v>26</v>
      </c>
      <c r="AN54" s="104">
        <v>22</v>
      </c>
    </row>
    <row r="55" spans="1:40" ht="11.1" customHeight="1" x14ac:dyDescent="0.25">
      <c r="A55" s="212" t="s">
        <v>629</v>
      </c>
      <c r="B55" s="131" t="s">
        <v>162</v>
      </c>
      <c r="C55" s="149">
        <v>7.6524312373076704</v>
      </c>
      <c r="D55" s="149">
        <v>45.094455472155303</v>
      </c>
      <c r="E55" s="122">
        <v>1925</v>
      </c>
      <c r="F55" s="104" t="s">
        <v>169</v>
      </c>
      <c r="G55" s="132">
        <v>1.1399999999999999</v>
      </c>
      <c r="H55" s="113">
        <v>137</v>
      </c>
      <c r="I55" s="113">
        <v>571</v>
      </c>
      <c r="J55" s="117">
        <f t="shared" si="2"/>
        <v>13.2</v>
      </c>
      <c r="K55" s="113">
        <v>15</v>
      </c>
      <c r="L55" s="117">
        <f t="shared" si="3"/>
        <v>1808.3999999999999</v>
      </c>
      <c r="M55" s="149">
        <f t="shared" si="0"/>
        <v>1583.7874999999999</v>
      </c>
      <c r="N55" s="104">
        <f t="shared" si="4"/>
        <v>7537.2</v>
      </c>
      <c r="O55" s="149">
        <f t="shared" si="5"/>
        <v>0.39144509897574692</v>
      </c>
      <c r="P55" s="122">
        <v>158</v>
      </c>
      <c r="Q55" s="104">
        <v>0</v>
      </c>
      <c r="R55" s="149">
        <f t="shared" si="1"/>
        <v>224.61250000000001</v>
      </c>
      <c r="S55" s="105">
        <v>4</v>
      </c>
      <c r="T55" s="104" t="s">
        <v>25</v>
      </c>
      <c r="U55" s="104" t="s">
        <v>25</v>
      </c>
      <c r="V55" s="104">
        <v>3.3</v>
      </c>
      <c r="W55" s="104">
        <v>4</v>
      </c>
      <c r="X55" s="104">
        <f t="shared" si="6"/>
        <v>32</v>
      </c>
      <c r="Y55" s="104">
        <v>16.5</v>
      </c>
      <c r="Z55" s="104" t="s">
        <v>25</v>
      </c>
      <c r="AA55" s="104" t="s">
        <v>26</v>
      </c>
      <c r="AB55" s="104" t="s">
        <v>27</v>
      </c>
      <c r="AC55" s="104" t="s">
        <v>28</v>
      </c>
      <c r="AD55" s="104" t="s">
        <v>47</v>
      </c>
      <c r="AE55" s="104" t="s">
        <v>30</v>
      </c>
      <c r="AF55" s="104" t="s">
        <v>31</v>
      </c>
      <c r="AG55" s="104">
        <v>5885.95</v>
      </c>
      <c r="AH55" s="103"/>
      <c r="AI55" s="133" t="s">
        <v>163</v>
      </c>
      <c r="AJ55" s="133">
        <v>338</v>
      </c>
      <c r="AK55" s="135" t="s">
        <v>34</v>
      </c>
      <c r="AL55" s="136" t="s">
        <v>35</v>
      </c>
      <c r="AM55" s="104">
        <v>28</v>
      </c>
      <c r="AN55" s="104">
        <v>24</v>
      </c>
    </row>
    <row r="56" spans="1:40" ht="11.1" customHeight="1" x14ac:dyDescent="0.25">
      <c r="A56" s="213" t="s">
        <v>630</v>
      </c>
      <c r="B56" s="131" t="s">
        <v>164</v>
      </c>
      <c r="C56" s="149">
        <v>7.7089271787472997</v>
      </c>
      <c r="D56" s="149">
        <v>45.091949631437203</v>
      </c>
      <c r="E56" s="122">
        <v>1926</v>
      </c>
      <c r="F56" s="104" t="s">
        <v>169</v>
      </c>
      <c r="G56" s="132">
        <v>1.1399999999999999</v>
      </c>
      <c r="H56" s="113">
        <v>190</v>
      </c>
      <c r="I56" s="113">
        <v>796</v>
      </c>
      <c r="J56" s="117">
        <f t="shared" si="2"/>
        <v>13.2</v>
      </c>
      <c r="K56" s="113">
        <v>15</v>
      </c>
      <c r="L56" s="117">
        <f t="shared" si="3"/>
        <v>2508</v>
      </c>
      <c r="M56" s="149">
        <f t="shared" si="0"/>
        <v>2195.7624999999998</v>
      </c>
      <c r="N56" s="104">
        <f t="shared" si="4"/>
        <v>10507.199999999999</v>
      </c>
      <c r="O56" s="149">
        <f t="shared" si="5"/>
        <v>0.390208618851835</v>
      </c>
      <c r="P56" s="122">
        <v>208</v>
      </c>
      <c r="Q56" s="104">
        <v>0</v>
      </c>
      <c r="R56" s="149">
        <f t="shared" si="1"/>
        <v>312.23750000000001</v>
      </c>
      <c r="S56" s="105">
        <v>4</v>
      </c>
      <c r="T56" s="104" t="s">
        <v>25</v>
      </c>
      <c r="U56" s="104" t="s">
        <v>25</v>
      </c>
      <c r="V56" s="104">
        <v>3.3</v>
      </c>
      <c r="W56" s="104">
        <v>6</v>
      </c>
      <c r="X56" s="104">
        <f t="shared" si="6"/>
        <v>48</v>
      </c>
      <c r="Y56" s="104">
        <v>16.5</v>
      </c>
      <c r="Z56" s="104" t="s">
        <v>25</v>
      </c>
      <c r="AA56" s="104" t="s">
        <v>26</v>
      </c>
      <c r="AB56" s="104" t="s">
        <v>27</v>
      </c>
      <c r="AC56" s="104" t="s">
        <v>28</v>
      </c>
      <c r="AD56" s="104" t="s">
        <v>37</v>
      </c>
      <c r="AE56" s="104" t="s">
        <v>30</v>
      </c>
      <c r="AF56" s="104" t="s">
        <v>63</v>
      </c>
      <c r="AG56" s="104">
        <v>5888</v>
      </c>
      <c r="AH56" s="103"/>
      <c r="AI56" s="133" t="s">
        <v>165</v>
      </c>
      <c r="AJ56" s="133">
        <v>90</v>
      </c>
      <c r="AK56" s="135" t="s">
        <v>155</v>
      </c>
      <c r="AL56" s="136" t="s">
        <v>54</v>
      </c>
      <c r="AM56" s="104">
        <v>40</v>
      </c>
      <c r="AN56" s="104">
        <v>37</v>
      </c>
    </row>
    <row r="57" spans="1:40" ht="11.1" customHeight="1" x14ac:dyDescent="0.25">
      <c r="A57" s="213" t="s">
        <v>631</v>
      </c>
      <c r="B57" s="131" t="s">
        <v>166</v>
      </c>
      <c r="C57" s="149">
        <v>7.70844792723826</v>
      </c>
      <c r="D57" s="149">
        <v>45.091516527279197</v>
      </c>
      <c r="E57" s="122">
        <v>1926</v>
      </c>
      <c r="F57" s="104" t="s">
        <v>169</v>
      </c>
      <c r="G57" s="132">
        <v>1.1399999999999999</v>
      </c>
      <c r="H57" s="113">
        <v>144</v>
      </c>
      <c r="I57" s="113">
        <v>651</v>
      </c>
      <c r="J57" s="117">
        <f t="shared" si="2"/>
        <v>13.2</v>
      </c>
      <c r="K57" s="113">
        <v>13</v>
      </c>
      <c r="L57" s="117">
        <f t="shared" si="3"/>
        <v>1900.8</v>
      </c>
      <c r="M57" s="149">
        <f t="shared" si="0"/>
        <v>1642.1875</v>
      </c>
      <c r="N57" s="104">
        <f t="shared" si="4"/>
        <v>8593.1999999999989</v>
      </c>
      <c r="O57" s="149">
        <f t="shared" si="5"/>
        <v>0.37271330819717924</v>
      </c>
      <c r="P57" s="122">
        <v>180</v>
      </c>
      <c r="Q57" s="104">
        <v>0</v>
      </c>
      <c r="R57" s="149">
        <f t="shared" si="1"/>
        <v>258.61250000000001</v>
      </c>
      <c r="S57" s="105">
        <v>4</v>
      </c>
      <c r="T57" s="104" t="s">
        <v>25</v>
      </c>
      <c r="U57" s="104" t="s">
        <v>25</v>
      </c>
      <c r="V57" s="104">
        <v>3.3</v>
      </c>
      <c r="W57" s="104">
        <v>4</v>
      </c>
      <c r="X57" s="104">
        <f t="shared" si="6"/>
        <v>32</v>
      </c>
      <c r="Y57" s="104">
        <v>16.5</v>
      </c>
      <c r="Z57" s="104" t="s">
        <v>25</v>
      </c>
      <c r="AA57" s="104" t="s">
        <v>26</v>
      </c>
      <c r="AB57" s="104" t="s">
        <v>27</v>
      </c>
      <c r="AC57" s="104" t="s">
        <v>28</v>
      </c>
      <c r="AD57" s="104" t="s">
        <v>44</v>
      </c>
      <c r="AE57" s="104" t="s">
        <v>30</v>
      </c>
      <c r="AF57" s="104" t="s">
        <v>63</v>
      </c>
      <c r="AG57" s="104">
        <v>4880</v>
      </c>
      <c r="AH57" s="103"/>
      <c r="AI57" s="133" t="s">
        <v>167</v>
      </c>
      <c r="AJ57" s="133">
        <v>0</v>
      </c>
      <c r="AK57" s="135" t="s">
        <v>155</v>
      </c>
      <c r="AL57" s="136" t="s">
        <v>54</v>
      </c>
      <c r="AM57" s="104">
        <v>28</v>
      </c>
      <c r="AN57" s="104">
        <v>24</v>
      </c>
    </row>
    <row r="58" spans="1:40" ht="11.1" customHeight="1" x14ac:dyDescent="0.25">
      <c r="A58" s="210" t="s">
        <v>632</v>
      </c>
      <c r="B58" s="131" t="s">
        <v>168</v>
      </c>
      <c r="C58" s="149">
        <v>7.6297580782101404</v>
      </c>
      <c r="D58" s="149">
        <v>45.035993313538498</v>
      </c>
      <c r="E58" s="122">
        <v>1946</v>
      </c>
      <c r="F58" s="104" t="s">
        <v>765</v>
      </c>
      <c r="G58" s="113">
        <v>1.1499999999999999</v>
      </c>
      <c r="H58" s="113">
        <v>85</v>
      </c>
      <c r="I58" s="113">
        <v>237</v>
      </c>
      <c r="J58" s="117">
        <f t="shared" si="2"/>
        <v>19.799999999999997</v>
      </c>
      <c r="K58" s="113">
        <v>17</v>
      </c>
      <c r="L58" s="117">
        <f t="shared" si="3"/>
        <v>1682.9999999999998</v>
      </c>
      <c r="M58" s="149">
        <f t="shared" si="0"/>
        <v>1539.9749999999999</v>
      </c>
      <c r="N58" s="104">
        <f t="shared" si="4"/>
        <v>4692.5999999999995</v>
      </c>
      <c r="O58" s="149">
        <f t="shared" si="5"/>
        <v>0.45965989003963692</v>
      </c>
      <c r="P58" s="122">
        <v>72</v>
      </c>
      <c r="Q58" s="104">
        <v>72</v>
      </c>
      <c r="R58" s="149">
        <f t="shared" si="1"/>
        <v>143.02499999999998</v>
      </c>
      <c r="S58" s="105">
        <v>6</v>
      </c>
      <c r="T58" s="104" t="s">
        <v>25</v>
      </c>
      <c r="U58" s="104" t="s">
        <v>25</v>
      </c>
      <c r="V58" s="104">
        <v>3.3</v>
      </c>
      <c r="W58" s="104">
        <v>1</v>
      </c>
      <c r="X58" s="104">
        <f t="shared" si="6"/>
        <v>8</v>
      </c>
      <c r="Y58" s="104">
        <v>16.5</v>
      </c>
      <c r="Z58" s="104" t="s">
        <v>25</v>
      </c>
      <c r="AA58" s="104" t="s">
        <v>26</v>
      </c>
      <c r="AB58" s="104" t="s">
        <v>102</v>
      </c>
      <c r="AC58" s="104" t="s">
        <v>28</v>
      </c>
      <c r="AD58" s="104" t="s">
        <v>107</v>
      </c>
      <c r="AE58" s="104" t="s">
        <v>30</v>
      </c>
      <c r="AF58" s="104" t="s">
        <v>31</v>
      </c>
      <c r="AG58" s="104">
        <v>2605.8000000000002</v>
      </c>
      <c r="AH58" s="103"/>
      <c r="AI58" s="133" t="s">
        <v>170</v>
      </c>
      <c r="AJ58" s="133">
        <v>315</v>
      </c>
      <c r="AK58" s="135" t="s">
        <v>34</v>
      </c>
      <c r="AL58" s="136" t="s">
        <v>54</v>
      </c>
      <c r="AM58" s="104">
        <v>21</v>
      </c>
      <c r="AN58" s="104">
        <v>20</v>
      </c>
    </row>
    <row r="59" spans="1:40" ht="11.1" customHeight="1" x14ac:dyDescent="0.25">
      <c r="A59" s="210" t="s">
        <v>633</v>
      </c>
      <c r="B59" s="131" t="s">
        <v>171</v>
      </c>
      <c r="C59" s="149">
        <v>7.6300547019165998</v>
      </c>
      <c r="D59" s="149">
        <v>45.035925666259303</v>
      </c>
      <c r="E59" s="122">
        <v>1946</v>
      </c>
      <c r="F59" s="104" t="s">
        <v>765</v>
      </c>
      <c r="G59" s="113">
        <v>1.1499999999999999</v>
      </c>
      <c r="H59" s="113">
        <v>85</v>
      </c>
      <c r="I59" s="113">
        <v>237</v>
      </c>
      <c r="J59" s="117">
        <f t="shared" si="2"/>
        <v>19.799999999999997</v>
      </c>
      <c r="K59" s="113">
        <v>18</v>
      </c>
      <c r="L59" s="117">
        <f t="shared" si="3"/>
        <v>1682.9999999999998</v>
      </c>
      <c r="M59" s="149">
        <f t="shared" si="0"/>
        <v>1539.9749999999999</v>
      </c>
      <c r="N59" s="104">
        <f t="shared" si="4"/>
        <v>4692.5999999999995</v>
      </c>
      <c r="O59" s="149">
        <f t="shared" si="5"/>
        <v>0.45965989003963692</v>
      </c>
      <c r="P59" s="122">
        <v>68</v>
      </c>
      <c r="Q59" s="104">
        <v>68</v>
      </c>
      <c r="R59" s="149">
        <f t="shared" si="1"/>
        <v>143.02499999999998</v>
      </c>
      <c r="S59" s="105">
        <v>6</v>
      </c>
      <c r="T59" s="104" t="s">
        <v>25</v>
      </c>
      <c r="U59" s="104" t="s">
        <v>25</v>
      </c>
      <c r="V59" s="104">
        <v>3.3</v>
      </c>
      <c r="W59" s="104">
        <v>1</v>
      </c>
      <c r="X59" s="104">
        <f t="shared" si="6"/>
        <v>8</v>
      </c>
      <c r="Y59" s="104">
        <v>16.5</v>
      </c>
      <c r="Z59" s="104" t="s">
        <v>25</v>
      </c>
      <c r="AA59" s="104" t="s">
        <v>26</v>
      </c>
      <c r="AB59" s="104" t="s">
        <v>102</v>
      </c>
      <c r="AC59" s="104" t="s">
        <v>28</v>
      </c>
      <c r="AD59" s="104" t="s">
        <v>67</v>
      </c>
      <c r="AE59" s="104" t="s">
        <v>30</v>
      </c>
      <c r="AF59" s="104" t="s">
        <v>31</v>
      </c>
      <c r="AG59" s="104">
        <v>2605.8000000000002</v>
      </c>
      <c r="AH59" s="103"/>
      <c r="AI59" s="133" t="s">
        <v>172</v>
      </c>
      <c r="AJ59" s="133">
        <v>338</v>
      </c>
      <c r="AK59" s="135" t="s">
        <v>34</v>
      </c>
      <c r="AL59" s="136" t="s">
        <v>54</v>
      </c>
      <c r="AM59" s="104">
        <v>21</v>
      </c>
      <c r="AN59" s="104">
        <v>15</v>
      </c>
    </row>
    <row r="60" spans="1:40" ht="11.1" customHeight="1" x14ac:dyDescent="0.25">
      <c r="A60" s="210" t="s">
        <v>634</v>
      </c>
      <c r="B60" s="131" t="s">
        <v>173</v>
      </c>
      <c r="C60" s="149">
        <v>7.6295710079092904</v>
      </c>
      <c r="D60" s="149">
        <v>45.035606429360001</v>
      </c>
      <c r="E60" s="122">
        <v>1946</v>
      </c>
      <c r="F60" s="104" t="s">
        <v>765</v>
      </c>
      <c r="G60" s="113">
        <v>1.1499999999999999</v>
      </c>
      <c r="H60" s="113">
        <v>85</v>
      </c>
      <c r="I60" s="113">
        <v>237</v>
      </c>
      <c r="J60" s="117">
        <f t="shared" si="2"/>
        <v>19.799999999999997</v>
      </c>
      <c r="K60" s="113">
        <v>16</v>
      </c>
      <c r="L60" s="117">
        <f t="shared" si="3"/>
        <v>1682.9999999999998</v>
      </c>
      <c r="M60" s="149">
        <f t="shared" si="0"/>
        <v>1539.9749999999999</v>
      </c>
      <c r="N60" s="104">
        <f t="shared" si="4"/>
        <v>4692.5999999999995</v>
      </c>
      <c r="O60" s="149">
        <f t="shared" si="5"/>
        <v>0.45965989003963692</v>
      </c>
      <c r="P60" s="122">
        <v>71</v>
      </c>
      <c r="Q60" s="104">
        <v>71</v>
      </c>
      <c r="R60" s="149">
        <f t="shared" si="1"/>
        <v>143.02499999999998</v>
      </c>
      <c r="S60" s="105">
        <v>6</v>
      </c>
      <c r="T60" s="104" t="s">
        <v>25</v>
      </c>
      <c r="U60" s="104" t="s">
        <v>25</v>
      </c>
      <c r="V60" s="104">
        <v>3.3</v>
      </c>
      <c r="W60" s="104">
        <v>1</v>
      </c>
      <c r="X60" s="104">
        <f t="shared" si="6"/>
        <v>8</v>
      </c>
      <c r="Y60" s="104">
        <v>16.5</v>
      </c>
      <c r="Z60" s="104" t="s">
        <v>25</v>
      </c>
      <c r="AA60" s="104" t="s">
        <v>26</v>
      </c>
      <c r="AB60" s="104" t="s">
        <v>102</v>
      </c>
      <c r="AC60" s="104" t="s">
        <v>28</v>
      </c>
      <c r="AD60" s="104" t="s">
        <v>107</v>
      </c>
      <c r="AE60" s="104" t="s">
        <v>30</v>
      </c>
      <c r="AF60" s="104" t="s">
        <v>31</v>
      </c>
      <c r="AG60" s="104">
        <v>2605.8000000000002</v>
      </c>
      <c r="AH60" s="103"/>
      <c r="AI60" s="133" t="s">
        <v>174</v>
      </c>
      <c r="AJ60" s="133">
        <v>315</v>
      </c>
      <c r="AK60" s="135" t="s">
        <v>34</v>
      </c>
      <c r="AL60" s="136" t="s">
        <v>54</v>
      </c>
      <c r="AM60" s="104">
        <v>21</v>
      </c>
      <c r="AN60" s="104">
        <v>19</v>
      </c>
    </row>
    <row r="61" spans="1:40" ht="11.1" customHeight="1" x14ac:dyDescent="0.25">
      <c r="A61" s="210" t="s">
        <v>635</v>
      </c>
      <c r="B61" s="131" t="s">
        <v>175</v>
      </c>
      <c r="C61" s="149">
        <v>7.6298759214047296</v>
      </c>
      <c r="D61" s="149">
        <v>45.035539121847499</v>
      </c>
      <c r="E61" s="122">
        <v>1946</v>
      </c>
      <c r="F61" s="104" t="s">
        <v>765</v>
      </c>
      <c r="G61" s="113">
        <v>1.1499999999999999</v>
      </c>
      <c r="H61" s="113">
        <v>85</v>
      </c>
      <c r="I61" s="113">
        <v>237</v>
      </c>
      <c r="J61" s="117">
        <f t="shared" si="2"/>
        <v>19.799999999999997</v>
      </c>
      <c r="K61" s="113">
        <v>16</v>
      </c>
      <c r="L61" s="117">
        <f t="shared" si="3"/>
        <v>1682.9999999999998</v>
      </c>
      <c r="M61" s="149">
        <f t="shared" si="0"/>
        <v>1539.9749999999999</v>
      </c>
      <c r="N61" s="104">
        <f t="shared" si="4"/>
        <v>4692.5999999999995</v>
      </c>
      <c r="O61" s="149">
        <f t="shared" si="5"/>
        <v>0.45965989003963692</v>
      </c>
      <c r="P61" s="122">
        <v>69</v>
      </c>
      <c r="Q61" s="104">
        <v>69</v>
      </c>
      <c r="R61" s="149">
        <f t="shared" si="1"/>
        <v>143.02499999999998</v>
      </c>
      <c r="S61" s="105">
        <v>6</v>
      </c>
      <c r="T61" s="104" t="s">
        <v>25</v>
      </c>
      <c r="U61" s="104" t="s">
        <v>25</v>
      </c>
      <c r="V61" s="104">
        <v>3.3</v>
      </c>
      <c r="W61" s="104">
        <v>1</v>
      </c>
      <c r="X61" s="104">
        <f t="shared" si="6"/>
        <v>8</v>
      </c>
      <c r="Y61" s="104">
        <v>16.5</v>
      </c>
      <c r="Z61" s="104" t="s">
        <v>25</v>
      </c>
      <c r="AA61" s="104" t="s">
        <v>26</v>
      </c>
      <c r="AB61" s="104" t="s">
        <v>102</v>
      </c>
      <c r="AC61" s="104" t="s">
        <v>28</v>
      </c>
      <c r="AD61" s="104" t="s">
        <v>67</v>
      </c>
      <c r="AE61" s="104" t="s">
        <v>30</v>
      </c>
      <c r="AF61" s="104" t="s">
        <v>31</v>
      </c>
      <c r="AG61" s="104">
        <v>2605.8000000000002</v>
      </c>
      <c r="AH61" s="103"/>
      <c r="AI61" s="133" t="s">
        <v>176</v>
      </c>
      <c r="AJ61" s="133">
        <v>315</v>
      </c>
      <c r="AK61" s="135" t="s">
        <v>34</v>
      </c>
      <c r="AL61" s="136" t="s">
        <v>54</v>
      </c>
      <c r="AM61" s="104">
        <v>22</v>
      </c>
      <c r="AN61" s="104">
        <v>21</v>
      </c>
    </row>
    <row r="62" spans="1:40" ht="11.1" customHeight="1" x14ac:dyDescent="0.25">
      <c r="A62" s="210" t="s">
        <v>636</v>
      </c>
      <c r="B62" s="131" t="s">
        <v>177</v>
      </c>
      <c r="C62" s="149">
        <v>7.6293754889841496</v>
      </c>
      <c r="D62" s="149">
        <v>45.035215985056297</v>
      </c>
      <c r="E62" s="122">
        <v>1946</v>
      </c>
      <c r="F62" s="104" t="s">
        <v>765</v>
      </c>
      <c r="G62" s="113">
        <v>1.1499999999999999</v>
      </c>
      <c r="H62" s="113">
        <v>85</v>
      </c>
      <c r="I62" s="113">
        <v>237</v>
      </c>
      <c r="J62" s="117">
        <f t="shared" si="2"/>
        <v>19.799999999999997</v>
      </c>
      <c r="K62" s="113">
        <v>16</v>
      </c>
      <c r="L62" s="117">
        <f t="shared" si="3"/>
        <v>1682.9999999999998</v>
      </c>
      <c r="M62" s="149">
        <f t="shared" si="0"/>
        <v>1539.9749999999999</v>
      </c>
      <c r="N62" s="104">
        <f t="shared" si="4"/>
        <v>4692.5999999999995</v>
      </c>
      <c r="O62" s="149">
        <f t="shared" si="5"/>
        <v>0.45965989003963692</v>
      </c>
      <c r="P62" s="122">
        <v>71</v>
      </c>
      <c r="Q62" s="104">
        <v>71</v>
      </c>
      <c r="R62" s="149">
        <f t="shared" si="1"/>
        <v>143.02499999999998</v>
      </c>
      <c r="S62" s="105">
        <v>6</v>
      </c>
      <c r="T62" s="104" t="s">
        <v>25</v>
      </c>
      <c r="U62" s="104" t="s">
        <v>25</v>
      </c>
      <c r="V62" s="104">
        <v>3.3</v>
      </c>
      <c r="W62" s="104">
        <v>1</v>
      </c>
      <c r="X62" s="104">
        <f t="shared" si="6"/>
        <v>8</v>
      </c>
      <c r="Y62" s="104">
        <v>16.5</v>
      </c>
      <c r="Z62" s="104" t="s">
        <v>25</v>
      </c>
      <c r="AA62" s="104" t="s">
        <v>26</v>
      </c>
      <c r="AB62" s="104" t="s">
        <v>102</v>
      </c>
      <c r="AC62" s="104" t="s">
        <v>28</v>
      </c>
      <c r="AD62" s="104" t="s">
        <v>67</v>
      </c>
      <c r="AE62" s="104" t="s">
        <v>30</v>
      </c>
      <c r="AF62" s="104" t="s">
        <v>31</v>
      </c>
      <c r="AG62" s="104">
        <v>2605.8000000000002</v>
      </c>
      <c r="AH62" s="103"/>
      <c r="AI62" s="133" t="s">
        <v>178</v>
      </c>
      <c r="AJ62" s="133">
        <v>248</v>
      </c>
      <c r="AK62" s="135" t="s">
        <v>34</v>
      </c>
      <c r="AL62" s="136" t="s">
        <v>54</v>
      </c>
      <c r="AM62" s="104">
        <v>21</v>
      </c>
      <c r="AN62" s="104">
        <v>20</v>
      </c>
    </row>
    <row r="63" spans="1:40" ht="11.1" customHeight="1" x14ac:dyDescent="0.25">
      <c r="A63" s="210" t="s">
        <v>637</v>
      </c>
      <c r="B63" s="131" t="s">
        <v>179</v>
      </c>
      <c r="C63" s="149">
        <v>7.6296838771328597</v>
      </c>
      <c r="D63" s="149">
        <v>45.035140287066703</v>
      </c>
      <c r="E63" s="122">
        <v>1946</v>
      </c>
      <c r="F63" s="104" t="s">
        <v>765</v>
      </c>
      <c r="G63" s="113">
        <v>1.1499999999999999</v>
      </c>
      <c r="H63" s="113">
        <v>85</v>
      </c>
      <c r="I63" s="113">
        <v>237</v>
      </c>
      <c r="J63" s="117">
        <f t="shared" si="2"/>
        <v>19.799999999999997</v>
      </c>
      <c r="K63" s="113">
        <v>16</v>
      </c>
      <c r="L63" s="117">
        <f t="shared" si="3"/>
        <v>1682.9999999999998</v>
      </c>
      <c r="M63" s="149">
        <f t="shared" si="0"/>
        <v>1539.9749999999999</v>
      </c>
      <c r="N63" s="104">
        <f t="shared" si="4"/>
        <v>4692.5999999999995</v>
      </c>
      <c r="O63" s="149">
        <f t="shared" si="5"/>
        <v>0.45965989003963692</v>
      </c>
      <c r="P63" s="122">
        <v>70</v>
      </c>
      <c r="Q63" s="104">
        <v>70</v>
      </c>
      <c r="R63" s="149">
        <f t="shared" si="1"/>
        <v>143.02499999999998</v>
      </c>
      <c r="S63" s="105">
        <v>6</v>
      </c>
      <c r="T63" s="104" t="s">
        <v>25</v>
      </c>
      <c r="U63" s="104" t="s">
        <v>25</v>
      </c>
      <c r="V63" s="104">
        <v>3.3</v>
      </c>
      <c r="W63" s="104">
        <v>1</v>
      </c>
      <c r="X63" s="104">
        <f t="shared" si="6"/>
        <v>8</v>
      </c>
      <c r="Y63" s="104">
        <v>16.5</v>
      </c>
      <c r="Z63" s="104" t="s">
        <v>25</v>
      </c>
      <c r="AA63" s="104" t="s">
        <v>26</v>
      </c>
      <c r="AB63" s="104" t="s">
        <v>102</v>
      </c>
      <c r="AC63" s="104" t="s">
        <v>28</v>
      </c>
      <c r="AD63" s="104" t="s">
        <v>107</v>
      </c>
      <c r="AE63" s="104" t="s">
        <v>30</v>
      </c>
      <c r="AF63" s="104" t="s">
        <v>31</v>
      </c>
      <c r="AG63" s="104">
        <v>2605.8000000000002</v>
      </c>
      <c r="AH63" s="103"/>
      <c r="AI63" s="133" t="s">
        <v>180</v>
      </c>
      <c r="AJ63" s="133">
        <v>293</v>
      </c>
      <c r="AK63" s="135" t="s">
        <v>34</v>
      </c>
      <c r="AL63" s="136" t="s">
        <v>54</v>
      </c>
      <c r="AM63" s="104">
        <v>21</v>
      </c>
      <c r="AN63" s="104">
        <v>20</v>
      </c>
    </row>
    <row r="64" spans="1:40" ht="11.1" customHeight="1" x14ac:dyDescent="0.25">
      <c r="A64" s="213" t="s">
        <v>638</v>
      </c>
      <c r="B64" s="131" t="s">
        <v>181</v>
      </c>
      <c r="C64" s="149">
        <v>7.7090794752123903</v>
      </c>
      <c r="D64" s="149">
        <v>45.0900625600109</v>
      </c>
      <c r="E64" s="122">
        <v>1941</v>
      </c>
      <c r="F64" s="104" t="s">
        <v>169</v>
      </c>
      <c r="G64" s="132">
        <v>1.1399999999999999</v>
      </c>
      <c r="H64" s="113">
        <v>113</v>
      </c>
      <c r="I64" s="113">
        <v>470</v>
      </c>
      <c r="J64" s="117">
        <f t="shared" si="2"/>
        <v>13.2</v>
      </c>
      <c r="K64" s="113">
        <v>14</v>
      </c>
      <c r="L64" s="117">
        <f t="shared" si="3"/>
        <v>1491.6</v>
      </c>
      <c r="M64" s="149">
        <f t="shared" si="0"/>
        <v>1305.9124999999999</v>
      </c>
      <c r="N64" s="104">
        <f t="shared" si="4"/>
        <v>6204</v>
      </c>
      <c r="O64" s="149">
        <f t="shared" si="5"/>
        <v>0.39194068343004512</v>
      </c>
      <c r="P64" s="122">
        <v>130</v>
      </c>
      <c r="Q64" s="104">
        <v>0</v>
      </c>
      <c r="R64" s="149">
        <f t="shared" si="1"/>
        <v>185.6875</v>
      </c>
      <c r="S64" s="105">
        <v>4</v>
      </c>
      <c r="T64" s="104" t="s">
        <v>25</v>
      </c>
      <c r="U64" s="104" t="s">
        <v>25</v>
      </c>
      <c r="V64" s="104">
        <v>3.3</v>
      </c>
      <c r="W64" s="104">
        <v>3</v>
      </c>
      <c r="X64" s="104">
        <f t="shared" si="6"/>
        <v>24</v>
      </c>
      <c r="Y64" s="104">
        <v>16.5</v>
      </c>
      <c r="Z64" s="104" t="s">
        <v>25</v>
      </c>
      <c r="AA64" s="104" t="s">
        <v>26</v>
      </c>
      <c r="AB64" s="104" t="s">
        <v>182</v>
      </c>
      <c r="AC64" s="104" t="s">
        <v>28</v>
      </c>
      <c r="AD64" s="104" t="s">
        <v>44</v>
      </c>
      <c r="AE64" s="104" t="s">
        <v>30</v>
      </c>
      <c r="AF64" s="104" t="s">
        <v>63</v>
      </c>
      <c r="AG64" s="104">
        <v>3852</v>
      </c>
      <c r="AH64" s="103"/>
      <c r="AI64" s="133" t="s">
        <v>183</v>
      </c>
      <c r="AJ64" s="133">
        <v>248</v>
      </c>
      <c r="AK64" s="135" t="s">
        <v>155</v>
      </c>
      <c r="AL64" s="136" t="s">
        <v>35</v>
      </c>
      <c r="AM64" s="104">
        <v>24</v>
      </c>
      <c r="AN64" s="104">
        <v>21</v>
      </c>
    </row>
    <row r="65" spans="1:40" ht="11.1" customHeight="1" x14ac:dyDescent="0.25">
      <c r="A65" s="213" t="s">
        <v>639</v>
      </c>
      <c r="B65" s="131" t="s">
        <v>184</v>
      </c>
      <c r="C65" s="149">
        <v>7.7103901742773804</v>
      </c>
      <c r="D65" s="149">
        <v>45.091629997343198</v>
      </c>
      <c r="E65" s="122">
        <v>1941</v>
      </c>
      <c r="F65" s="104" t="s">
        <v>169</v>
      </c>
      <c r="G65" s="132">
        <v>1.1399999999999999</v>
      </c>
      <c r="H65" s="113">
        <v>111</v>
      </c>
      <c r="I65" s="113">
        <v>467</v>
      </c>
      <c r="J65" s="117">
        <f t="shared" si="2"/>
        <v>13.2</v>
      </c>
      <c r="K65" s="113">
        <v>13</v>
      </c>
      <c r="L65" s="117">
        <f t="shared" si="3"/>
        <v>1465.1999999999998</v>
      </c>
      <c r="M65" s="149">
        <f t="shared" si="0"/>
        <v>1280.7874999999999</v>
      </c>
      <c r="N65" s="104">
        <f t="shared" si="4"/>
        <v>6164.4</v>
      </c>
      <c r="O65" s="149">
        <f t="shared" si="5"/>
        <v>0.38920251768217506</v>
      </c>
      <c r="P65" s="122">
        <v>129</v>
      </c>
      <c r="Q65" s="104">
        <v>0</v>
      </c>
      <c r="R65" s="149">
        <f t="shared" si="1"/>
        <v>184.41249999999999</v>
      </c>
      <c r="S65" s="105">
        <v>4</v>
      </c>
      <c r="T65" s="104" t="s">
        <v>25</v>
      </c>
      <c r="U65" s="104" t="s">
        <v>25</v>
      </c>
      <c r="V65" s="104">
        <v>3.3</v>
      </c>
      <c r="W65" s="104">
        <v>3</v>
      </c>
      <c r="X65" s="104">
        <f t="shared" si="6"/>
        <v>24</v>
      </c>
      <c r="Y65" s="104">
        <v>16.5</v>
      </c>
      <c r="Z65" s="104" t="s">
        <v>25</v>
      </c>
      <c r="AA65" s="104" t="s">
        <v>26</v>
      </c>
      <c r="AB65" s="104" t="s">
        <v>182</v>
      </c>
      <c r="AC65" s="104" t="s">
        <v>28</v>
      </c>
      <c r="AD65" s="104" t="s">
        <v>29</v>
      </c>
      <c r="AE65" s="104" t="s">
        <v>30</v>
      </c>
      <c r="AF65" s="104" t="s">
        <v>31</v>
      </c>
      <c r="AG65" s="104">
        <v>3766</v>
      </c>
      <c r="AH65" s="103"/>
      <c r="AI65" s="133" t="s">
        <v>185</v>
      </c>
      <c r="AJ65" s="133">
        <v>293</v>
      </c>
      <c r="AK65" s="135" t="s">
        <v>155</v>
      </c>
      <c r="AL65" s="136" t="s">
        <v>35</v>
      </c>
      <c r="AM65" s="104">
        <v>29</v>
      </c>
      <c r="AN65" s="104">
        <v>28</v>
      </c>
    </row>
    <row r="66" spans="1:40" ht="11.1" customHeight="1" x14ac:dyDescent="0.25">
      <c r="A66" s="213" t="s">
        <v>640</v>
      </c>
      <c r="B66" s="131" t="s">
        <v>186</v>
      </c>
      <c r="C66" s="149">
        <v>7.7087768785229498</v>
      </c>
      <c r="D66" s="149">
        <v>45.090393929914399</v>
      </c>
      <c r="E66" s="122">
        <v>1941</v>
      </c>
      <c r="F66" s="104" t="s">
        <v>169</v>
      </c>
      <c r="G66" s="132">
        <v>1.1399999999999999</v>
      </c>
      <c r="H66" s="113">
        <v>81</v>
      </c>
      <c r="I66" s="113">
        <v>302</v>
      </c>
      <c r="J66" s="117">
        <f t="shared" si="2"/>
        <v>13.2</v>
      </c>
      <c r="K66" s="113">
        <v>13</v>
      </c>
      <c r="L66" s="117">
        <f t="shared" si="3"/>
        <v>1069.2</v>
      </c>
      <c r="M66" s="149">
        <f t="shared" ref="M66:M129" si="7">L66-R66</f>
        <v>950.91250000000002</v>
      </c>
      <c r="N66" s="104">
        <f t="shared" si="4"/>
        <v>3986.3999999999996</v>
      </c>
      <c r="O66" s="149">
        <f t="shared" si="5"/>
        <v>0.41972707204495291</v>
      </c>
      <c r="P66" s="122">
        <v>78</v>
      </c>
      <c r="Q66" s="104"/>
      <c r="R66" s="149">
        <f t="shared" ref="R66:R129" si="8">((((I66-I66*0.15)-X66)*S66)-Y66)/8</f>
        <v>118.28749999999999</v>
      </c>
      <c r="S66" s="105">
        <v>4</v>
      </c>
      <c r="T66" s="104" t="s">
        <v>25</v>
      </c>
      <c r="U66" s="104" t="s">
        <v>25</v>
      </c>
      <c r="V66" s="104">
        <v>3.3</v>
      </c>
      <c r="W66" s="104">
        <v>2</v>
      </c>
      <c r="X66" s="104">
        <f t="shared" si="6"/>
        <v>16</v>
      </c>
      <c r="Y66" s="104">
        <v>16.5</v>
      </c>
      <c r="Z66" s="104" t="s">
        <v>25</v>
      </c>
      <c r="AA66" s="104" t="s">
        <v>26</v>
      </c>
      <c r="AB66" s="104" t="s">
        <v>182</v>
      </c>
      <c r="AC66" s="104" t="s">
        <v>28</v>
      </c>
      <c r="AD66" s="104" t="s">
        <v>37</v>
      </c>
      <c r="AE66" s="104" t="s">
        <v>30</v>
      </c>
      <c r="AF66" s="104" t="s">
        <v>63</v>
      </c>
      <c r="AG66" s="150"/>
      <c r="AH66" s="103"/>
      <c r="AI66" s="133" t="s">
        <v>187</v>
      </c>
      <c r="AJ66" s="133">
        <v>158</v>
      </c>
      <c r="AK66" s="135" t="s">
        <v>155</v>
      </c>
      <c r="AL66" s="136" t="s">
        <v>35</v>
      </c>
      <c r="AM66" s="104"/>
      <c r="AN66" s="104"/>
    </row>
    <row r="67" spans="1:40" ht="11.1" customHeight="1" x14ac:dyDescent="0.25">
      <c r="A67" s="213" t="s">
        <v>641</v>
      </c>
      <c r="B67" s="131" t="s">
        <v>188</v>
      </c>
      <c r="C67" s="149">
        <v>7.7091940260421801</v>
      </c>
      <c r="D67" s="149">
        <v>45.090525104525497</v>
      </c>
      <c r="E67" s="122">
        <v>1941</v>
      </c>
      <c r="F67" s="104" t="s">
        <v>169</v>
      </c>
      <c r="G67" s="132">
        <v>1.1399999999999999</v>
      </c>
      <c r="H67" s="113">
        <v>97</v>
      </c>
      <c r="I67" s="113">
        <v>338</v>
      </c>
      <c r="J67" s="117">
        <f t="shared" ref="J67:J130" si="9">S67*V67</f>
        <v>16.5</v>
      </c>
      <c r="K67" s="113">
        <v>16</v>
      </c>
      <c r="L67" s="117">
        <f t="shared" ref="L67:L130" si="10">H67*J67</f>
        <v>1600.5</v>
      </c>
      <c r="M67" s="149">
        <f t="shared" si="7"/>
        <v>1438</v>
      </c>
      <c r="N67" s="104">
        <f t="shared" ref="N67:N130" si="11">I67*J67</f>
        <v>5577</v>
      </c>
      <c r="O67" s="149">
        <f t="shared" ref="O67:O130" si="12">(I67*2+L67)/N67</f>
        <v>0.4081943697328313</v>
      </c>
      <c r="P67" s="122">
        <v>108</v>
      </c>
      <c r="Q67" s="104">
        <v>0</v>
      </c>
      <c r="R67" s="149">
        <f t="shared" si="8"/>
        <v>162.5</v>
      </c>
      <c r="S67" s="105">
        <v>5</v>
      </c>
      <c r="T67" s="104" t="s">
        <v>25</v>
      </c>
      <c r="U67" s="104" t="s">
        <v>25</v>
      </c>
      <c r="V67" s="104">
        <v>3.3</v>
      </c>
      <c r="W67" s="104">
        <v>3</v>
      </c>
      <c r="X67" s="104">
        <f t="shared" ref="X67:X130" si="13">8*W67</f>
        <v>24</v>
      </c>
      <c r="Y67" s="104">
        <v>16.5</v>
      </c>
      <c r="Z67" s="104" t="s">
        <v>25</v>
      </c>
      <c r="AA67" s="104" t="s">
        <v>26</v>
      </c>
      <c r="AB67" s="104" t="s">
        <v>182</v>
      </c>
      <c r="AC67" s="104" t="s">
        <v>28</v>
      </c>
      <c r="AD67" s="104" t="s">
        <v>37</v>
      </c>
      <c r="AE67" s="104" t="s">
        <v>30</v>
      </c>
      <c r="AF67" s="104" t="s">
        <v>63</v>
      </c>
      <c r="AG67" s="150"/>
      <c r="AH67" s="103"/>
      <c r="AI67" s="133" t="s">
        <v>189</v>
      </c>
      <c r="AJ67" s="133">
        <v>248</v>
      </c>
      <c r="AK67" s="135" t="s">
        <v>155</v>
      </c>
      <c r="AL67" s="136" t="s">
        <v>35</v>
      </c>
      <c r="AM67" s="104"/>
      <c r="AN67" s="104"/>
    </row>
    <row r="68" spans="1:40" ht="11.1" customHeight="1" x14ac:dyDescent="0.25">
      <c r="A68" s="213" t="s">
        <v>642</v>
      </c>
      <c r="B68" s="131" t="s">
        <v>190</v>
      </c>
      <c r="C68" s="149">
        <v>7.7097559725110498</v>
      </c>
      <c r="D68" s="149">
        <v>45.090366349439101</v>
      </c>
      <c r="E68" s="122">
        <v>1941</v>
      </c>
      <c r="F68" s="104" t="s">
        <v>169</v>
      </c>
      <c r="G68" s="132">
        <v>1.1399999999999999</v>
      </c>
      <c r="H68" s="113">
        <v>130</v>
      </c>
      <c r="I68" s="113">
        <v>560</v>
      </c>
      <c r="J68" s="117">
        <f t="shared" si="9"/>
        <v>13.2</v>
      </c>
      <c r="K68" s="113">
        <v>13</v>
      </c>
      <c r="L68" s="117">
        <f t="shared" si="10"/>
        <v>1716</v>
      </c>
      <c r="M68" s="149">
        <f t="shared" si="7"/>
        <v>1484.0625</v>
      </c>
      <c r="N68" s="104">
        <f t="shared" si="11"/>
        <v>7392</v>
      </c>
      <c r="O68" s="149">
        <f t="shared" si="12"/>
        <v>0.38365800865800864</v>
      </c>
      <c r="P68" s="122">
        <v>154</v>
      </c>
      <c r="Q68" s="104"/>
      <c r="R68" s="149">
        <f t="shared" si="8"/>
        <v>231.9375</v>
      </c>
      <c r="S68" s="105">
        <v>4</v>
      </c>
      <c r="T68" s="104" t="s">
        <v>25</v>
      </c>
      <c r="U68" s="104" t="s">
        <v>25</v>
      </c>
      <c r="V68" s="104">
        <v>3.3</v>
      </c>
      <c r="W68" s="104">
        <v>1</v>
      </c>
      <c r="X68" s="104">
        <f t="shared" si="13"/>
        <v>8</v>
      </c>
      <c r="Y68" s="104">
        <v>16.5</v>
      </c>
      <c r="Z68" s="104" t="s">
        <v>25</v>
      </c>
      <c r="AA68" s="104" t="s">
        <v>26</v>
      </c>
      <c r="AB68" s="104" t="s">
        <v>182</v>
      </c>
      <c r="AC68" s="104" t="s">
        <v>28</v>
      </c>
      <c r="AD68" s="104" t="s">
        <v>107</v>
      </c>
      <c r="AE68" s="104" t="s">
        <v>30</v>
      </c>
      <c r="AF68" s="104" t="s">
        <v>63</v>
      </c>
      <c r="AG68" s="150"/>
      <c r="AH68" s="103"/>
      <c r="AI68" s="133" t="s">
        <v>191</v>
      </c>
      <c r="AJ68" s="133">
        <v>270</v>
      </c>
      <c r="AK68" s="135" t="s">
        <v>155</v>
      </c>
      <c r="AL68" s="136" t="s">
        <v>35</v>
      </c>
      <c r="AM68" s="104"/>
      <c r="AN68" s="104"/>
    </row>
    <row r="69" spans="1:40" ht="11.1" customHeight="1" x14ac:dyDescent="0.25">
      <c r="A69" s="213" t="s">
        <v>643</v>
      </c>
      <c r="B69" s="131" t="s">
        <v>192</v>
      </c>
      <c r="C69" s="149">
        <v>7.7102341796980998</v>
      </c>
      <c r="D69" s="149">
        <v>45.0902941089848</v>
      </c>
      <c r="E69" s="122">
        <v>1941</v>
      </c>
      <c r="F69" s="104" t="s">
        <v>169</v>
      </c>
      <c r="G69" s="132">
        <v>1.1399999999999999</v>
      </c>
      <c r="H69" s="113">
        <v>135</v>
      </c>
      <c r="I69" s="113">
        <v>600</v>
      </c>
      <c r="J69" s="117">
        <f t="shared" si="9"/>
        <v>13.2</v>
      </c>
      <c r="K69" s="113">
        <v>14</v>
      </c>
      <c r="L69" s="117">
        <f t="shared" si="10"/>
        <v>1782</v>
      </c>
      <c r="M69" s="149">
        <f t="shared" si="7"/>
        <v>1537.0625</v>
      </c>
      <c r="N69" s="104">
        <f t="shared" si="11"/>
        <v>7920</v>
      </c>
      <c r="O69" s="149">
        <f t="shared" si="12"/>
        <v>0.37651515151515152</v>
      </c>
      <c r="P69" s="122">
        <v>162</v>
      </c>
      <c r="Q69" s="104">
        <v>0</v>
      </c>
      <c r="R69" s="149">
        <f t="shared" si="8"/>
        <v>244.9375</v>
      </c>
      <c r="S69" s="105">
        <v>4</v>
      </c>
      <c r="T69" s="104" t="s">
        <v>25</v>
      </c>
      <c r="U69" s="104" t="s">
        <v>25</v>
      </c>
      <c r="V69" s="104">
        <v>3.3</v>
      </c>
      <c r="W69" s="104">
        <v>2</v>
      </c>
      <c r="X69" s="104">
        <f t="shared" si="13"/>
        <v>16</v>
      </c>
      <c r="Y69" s="104">
        <v>16.5</v>
      </c>
      <c r="Z69" s="104" t="s">
        <v>25</v>
      </c>
      <c r="AA69" s="104" t="s">
        <v>26</v>
      </c>
      <c r="AB69" s="104" t="s">
        <v>182</v>
      </c>
      <c r="AC69" s="104" t="s">
        <v>28</v>
      </c>
      <c r="AD69" s="104" t="s">
        <v>67</v>
      </c>
      <c r="AE69" s="104" t="s">
        <v>30</v>
      </c>
      <c r="AF69" s="104" t="s">
        <v>63</v>
      </c>
      <c r="AG69" s="150"/>
      <c r="AH69" s="103"/>
      <c r="AI69" s="133" t="s">
        <v>193</v>
      </c>
      <c r="AJ69" s="133">
        <v>90</v>
      </c>
      <c r="AK69" s="135" t="s">
        <v>155</v>
      </c>
      <c r="AL69" s="136" t="s">
        <v>35</v>
      </c>
      <c r="AM69" s="104"/>
      <c r="AN69" s="104"/>
    </row>
    <row r="70" spans="1:40" ht="11.1" customHeight="1" x14ac:dyDescent="0.25">
      <c r="A70" s="213" t="s">
        <v>644</v>
      </c>
      <c r="B70" s="131" t="s">
        <v>194</v>
      </c>
      <c r="C70" s="149">
        <v>7.71076184480133</v>
      </c>
      <c r="D70" s="149">
        <v>45.090195874585902</v>
      </c>
      <c r="E70" s="122">
        <v>1941</v>
      </c>
      <c r="F70" s="104" t="s">
        <v>169</v>
      </c>
      <c r="G70" s="132">
        <v>1.1399999999999999</v>
      </c>
      <c r="H70" s="113">
        <v>43</v>
      </c>
      <c r="I70" s="113">
        <v>165</v>
      </c>
      <c r="J70" s="117">
        <f t="shared" si="9"/>
        <v>13.2</v>
      </c>
      <c r="K70" s="113">
        <v>14</v>
      </c>
      <c r="L70" s="117">
        <f t="shared" si="10"/>
        <v>567.6</v>
      </c>
      <c r="M70" s="149">
        <f t="shared" si="7"/>
        <v>503.53750000000002</v>
      </c>
      <c r="N70" s="104">
        <f t="shared" si="11"/>
        <v>2178</v>
      </c>
      <c r="O70" s="149">
        <f t="shared" si="12"/>
        <v>0.41212121212121211</v>
      </c>
      <c r="P70" s="122">
        <v>42</v>
      </c>
      <c r="Q70" s="104"/>
      <c r="R70" s="149">
        <f t="shared" si="8"/>
        <v>64.0625</v>
      </c>
      <c r="S70" s="105">
        <v>4</v>
      </c>
      <c r="T70" s="104" t="s">
        <v>25</v>
      </c>
      <c r="U70" s="104" t="s">
        <v>25</v>
      </c>
      <c r="V70" s="104">
        <v>3.3</v>
      </c>
      <c r="W70" s="104">
        <v>1</v>
      </c>
      <c r="X70" s="104">
        <f t="shared" si="13"/>
        <v>8</v>
      </c>
      <c r="Y70" s="104">
        <v>16.5</v>
      </c>
      <c r="Z70" s="104" t="s">
        <v>25</v>
      </c>
      <c r="AA70" s="104" t="s">
        <v>26</v>
      </c>
      <c r="AB70" s="104" t="s">
        <v>182</v>
      </c>
      <c r="AC70" s="104" t="s">
        <v>28</v>
      </c>
      <c r="AD70" s="104" t="s">
        <v>107</v>
      </c>
      <c r="AE70" s="104" t="s">
        <v>30</v>
      </c>
      <c r="AF70" s="104" t="s">
        <v>63</v>
      </c>
      <c r="AG70" s="150"/>
      <c r="AH70" s="103"/>
      <c r="AI70" s="133" t="s">
        <v>195</v>
      </c>
      <c r="AJ70" s="133">
        <v>270</v>
      </c>
      <c r="AK70" s="135" t="s">
        <v>155</v>
      </c>
      <c r="AL70" s="136" t="s">
        <v>35</v>
      </c>
      <c r="AM70" s="104"/>
      <c r="AN70" s="104"/>
    </row>
    <row r="71" spans="1:40" ht="11.1" customHeight="1" x14ac:dyDescent="0.25">
      <c r="A71" s="214" t="s">
        <v>645</v>
      </c>
      <c r="B71" s="131" t="s">
        <v>196</v>
      </c>
      <c r="C71" s="149">
        <v>7.6609304038646098</v>
      </c>
      <c r="D71" s="149">
        <v>45.0435716098619</v>
      </c>
      <c r="E71" s="122">
        <v>1949</v>
      </c>
      <c r="F71" s="104" t="s">
        <v>765</v>
      </c>
      <c r="G71" s="113">
        <v>1.1499999999999999</v>
      </c>
      <c r="H71" s="113">
        <v>90</v>
      </c>
      <c r="I71" s="113">
        <v>230</v>
      </c>
      <c r="J71" s="117">
        <f t="shared" si="9"/>
        <v>16.5</v>
      </c>
      <c r="K71" s="113">
        <v>18</v>
      </c>
      <c r="L71" s="117">
        <f t="shared" si="10"/>
        <v>1485</v>
      </c>
      <c r="M71" s="149">
        <f t="shared" si="7"/>
        <v>1369.875</v>
      </c>
      <c r="N71" s="104">
        <f t="shared" si="11"/>
        <v>3795</v>
      </c>
      <c r="O71" s="149">
        <f t="shared" si="12"/>
        <v>0.51251646903820813</v>
      </c>
      <c r="P71" s="122">
        <v>58</v>
      </c>
      <c r="Q71" s="104">
        <v>58</v>
      </c>
      <c r="R71" s="149">
        <f t="shared" si="8"/>
        <v>115.125</v>
      </c>
      <c r="S71" s="105">
        <v>5</v>
      </c>
      <c r="T71" s="104" t="s">
        <v>25</v>
      </c>
      <c r="U71" s="104" t="s">
        <v>25</v>
      </c>
      <c r="V71" s="104">
        <v>3.3</v>
      </c>
      <c r="W71" s="104">
        <v>1</v>
      </c>
      <c r="X71" s="104">
        <f t="shared" si="13"/>
        <v>8</v>
      </c>
      <c r="Y71" s="104">
        <v>16.5</v>
      </c>
      <c r="Z71" s="104" t="s">
        <v>25</v>
      </c>
      <c r="AA71" s="104" t="s">
        <v>26</v>
      </c>
      <c r="AB71" s="104" t="s">
        <v>102</v>
      </c>
      <c r="AC71" s="104" t="s">
        <v>28</v>
      </c>
      <c r="AD71" s="104" t="s">
        <v>47</v>
      </c>
      <c r="AE71" s="104" t="s">
        <v>30</v>
      </c>
      <c r="AF71" s="104" t="s">
        <v>31</v>
      </c>
      <c r="AG71" s="104">
        <v>2605.8000000000002</v>
      </c>
      <c r="AH71" s="103"/>
      <c r="AI71" s="133" t="s">
        <v>197</v>
      </c>
      <c r="AJ71" s="133">
        <v>248</v>
      </c>
      <c r="AK71" s="135" t="s">
        <v>65</v>
      </c>
      <c r="AL71" s="136" t="s">
        <v>54</v>
      </c>
      <c r="AM71" s="104">
        <v>21</v>
      </c>
      <c r="AN71" s="104">
        <v>18</v>
      </c>
    </row>
    <row r="72" spans="1:40" ht="11.1" customHeight="1" x14ac:dyDescent="0.25">
      <c r="A72" s="214" t="s">
        <v>646</v>
      </c>
      <c r="B72" s="131" t="s">
        <v>198</v>
      </c>
      <c r="C72" s="149">
        <v>7.6617867029865003</v>
      </c>
      <c r="D72" s="149">
        <v>45.043173614475201</v>
      </c>
      <c r="E72" s="122">
        <v>1949</v>
      </c>
      <c r="F72" s="104" t="s">
        <v>765</v>
      </c>
      <c r="G72" s="113">
        <v>1.1499999999999999</v>
      </c>
      <c r="H72" s="113">
        <v>90</v>
      </c>
      <c r="I72" s="113">
        <v>230</v>
      </c>
      <c r="J72" s="117">
        <f t="shared" si="9"/>
        <v>16.5</v>
      </c>
      <c r="K72" s="113">
        <v>18</v>
      </c>
      <c r="L72" s="117">
        <f t="shared" si="10"/>
        <v>1485</v>
      </c>
      <c r="M72" s="149">
        <f t="shared" si="7"/>
        <v>1369.875</v>
      </c>
      <c r="N72" s="104">
        <f t="shared" si="11"/>
        <v>3795</v>
      </c>
      <c r="O72" s="149">
        <f t="shared" si="12"/>
        <v>0.51251646903820813</v>
      </c>
      <c r="P72" s="122">
        <v>62</v>
      </c>
      <c r="Q72" s="104">
        <v>62</v>
      </c>
      <c r="R72" s="149">
        <f t="shared" si="8"/>
        <v>115.125</v>
      </c>
      <c r="S72" s="105">
        <v>5</v>
      </c>
      <c r="T72" s="104" t="s">
        <v>25</v>
      </c>
      <c r="U72" s="104" t="s">
        <v>25</v>
      </c>
      <c r="V72" s="104">
        <v>3.3</v>
      </c>
      <c r="W72" s="104">
        <v>1</v>
      </c>
      <c r="X72" s="104">
        <f t="shared" si="13"/>
        <v>8</v>
      </c>
      <c r="Y72" s="104">
        <v>16.5</v>
      </c>
      <c r="Z72" s="104" t="s">
        <v>25</v>
      </c>
      <c r="AA72" s="104" t="s">
        <v>26</v>
      </c>
      <c r="AB72" s="104" t="s">
        <v>102</v>
      </c>
      <c r="AC72" s="104" t="s">
        <v>28</v>
      </c>
      <c r="AD72" s="104" t="s">
        <v>47</v>
      </c>
      <c r="AE72" s="104" t="s">
        <v>30</v>
      </c>
      <c r="AF72" s="104" t="s">
        <v>31</v>
      </c>
      <c r="AG72" s="104">
        <v>2605.8000000000002</v>
      </c>
      <c r="AH72" s="103"/>
      <c r="AI72" s="133" t="s">
        <v>199</v>
      </c>
      <c r="AJ72" s="133">
        <v>270</v>
      </c>
      <c r="AK72" s="135" t="s">
        <v>65</v>
      </c>
      <c r="AL72" s="136" t="s">
        <v>54</v>
      </c>
      <c r="AM72" s="104">
        <v>20</v>
      </c>
      <c r="AN72" s="104">
        <v>18</v>
      </c>
    </row>
    <row r="73" spans="1:40" ht="11.1" customHeight="1" x14ac:dyDescent="0.25">
      <c r="A73" s="214" t="s">
        <v>647</v>
      </c>
      <c r="B73" s="131" t="s">
        <v>200</v>
      </c>
      <c r="C73" s="149">
        <v>7.6616096060594998</v>
      </c>
      <c r="D73" s="149">
        <v>45.043854929281601</v>
      </c>
      <c r="E73" s="122">
        <v>1949</v>
      </c>
      <c r="F73" s="104" t="s">
        <v>765</v>
      </c>
      <c r="G73" s="113">
        <v>1.1499999999999999</v>
      </c>
      <c r="H73" s="113">
        <v>104</v>
      </c>
      <c r="I73" s="113">
        <v>368</v>
      </c>
      <c r="J73" s="117">
        <f t="shared" si="9"/>
        <v>23.099999999999998</v>
      </c>
      <c r="K73" s="113">
        <v>24</v>
      </c>
      <c r="L73" s="117">
        <f t="shared" si="10"/>
        <v>2402.3999999999996</v>
      </c>
      <c r="M73" s="149">
        <f t="shared" si="7"/>
        <v>2151.7624999999998</v>
      </c>
      <c r="N73" s="104">
        <f t="shared" si="11"/>
        <v>8500.7999999999993</v>
      </c>
      <c r="O73" s="149">
        <f t="shared" si="12"/>
        <v>0.36918878223226048</v>
      </c>
      <c r="P73" s="122">
        <v>135</v>
      </c>
      <c r="Q73" s="104">
        <v>135</v>
      </c>
      <c r="R73" s="149">
        <f t="shared" si="8"/>
        <v>250.63750000000002</v>
      </c>
      <c r="S73" s="104">
        <v>7</v>
      </c>
      <c r="T73" s="104" t="s">
        <v>25</v>
      </c>
      <c r="U73" s="104" t="s">
        <v>25</v>
      </c>
      <c r="V73" s="104">
        <v>3.3</v>
      </c>
      <c r="W73" s="104">
        <v>3</v>
      </c>
      <c r="X73" s="104">
        <f t="shared" si="13"/>
        <v>24</v>
      </c>
      <c r="Y73" s="104">
        <v>16.5</v>
      </c>
      <c r="Z73" s="104" t="s">
        <v>25</v>
      </c>
      <c r="AA73" s="104" t="s">
        <v>26</v>
      </c>
      <c r="AB73" s="104" t="s">
        <v>182</v>
      </c>
      <c r="AC73" s="104" t="s">
        <v>28</v>
      </c>
      <c r="AD73" s="104" t="s">
        <v>47</v>
      </c>
      <c r="AE73" s="104" t="s">
        <v>30</v>
      </c>
      <c r="AF73" s="104" t="s">
        <v>31</v>
      </c>
      <c r="AG73" s="104">
        <v>5021.46</v>
      </c>
      <c r="AH73" s="103"/>
      <c r="AI73" s="133" t="s">
        <v>201</v>
      </c>
      <c r="AJ73" s="133">
        <v>248</v>
      </c>
      <c r="AK73" s="135" t="s">
        <v>65</v>
      </c>
      <c r="AL73" s="136" t="s">
        <v>54</v>
      </c>
      <c r="AM73" s="104">
        <v>37</v>
      </c>
      <c r="AN73" s="104">
        <v>32</v>
      </c>
    </row>
    <row r="74" spans="1:40" ht="11.1" customHeight="1" x14ac:dyDescent="0.25">
      <c r="A74" s="214" t="s">
        <v>648</v>
      </c>
      <c r="B74" s="131" t="s">
        <v>202</v>
      </c>
      <c r="C74" s="149">
        <v>7.6611765067256998</v>
      </c>
      <c r="D74" s="149">
        <v>45.043410037789499</v>
      </c>
      <c r="E74" s="122">
        <v>1949</v>
      </c>
      <c r="F74" s="104" t="s">
        <v>765</v>
      </c>
      <c r="G74" s="113">
        <v>1.1499999999999999</v>
      </c>
      <c r="H74" s="113">
        <v>104</v>
      </c>
      <c r="I74" s="113">
        <v>368</v>
      </c>
      <c r="J74" s="117">
        <f t="shared" si="9"/>
        <v>19.799999999999997</v>
      </c>
      <c r="K74" s="113">
        <v>21</v>
      </c>
      <c r="L74" s="117">
        <f t="shared" si="10"/>
        <v>2059.1999999999998</v>
      </c>
      <c r="M74" s="149">
        <f t="shared" si="7"/>
        <v>1844.6624999999999</v>
      </c>
      <c r="N74" s="104">
        <f t="shared" si="11"/>
        <v>7286.3999999999987</v>
      </c>
      <c r="O74" s="149">
        <f t="shared" si="12"/>
        <v>0.38361879666227494</v>
      </c>
      <c r="P74" s="122">
        <v>137</v>
      </c>
      <c r="Q74" s="104">
        <v>137</v>
      </c>
      <c r="R74" s="149">
        <f t="shared" si="8"/>
        <v>214.53750000000002</v>
      </c>
      <c r="S74" s="104">
        <v>6</v>
      </c>
      <c r="T74" s="104" t="s">
        <v>25</v>
      </c>
      <c r="U74" s="104" t="s">
        <v>25</v>
      </c>
      <c r="V74" s="104">
        <v>3.3</v>
      </c>
      <c r="W74" s="104">
        <v>3</v>
      </c>
      <c r="X74" s="104">
        <f t="shared" si="13"/>
        <v>24</v>
      </c>
      <c r="Y74" s="104">
        <v>16.5</v>
      </c>
      <c r="Z74" s="104" t="s">
        <v>25</v>
      </c>
      <c r="AA74" s="104" t="s">
        <v>26</v>
      </c>
      <c r="AB74" s="104" t="s">
        <v>182</v>
      </c>
      <c r="AC74" s="104" t="s">
        <v>28</v>
      </c>
      <c r="AD74" s="104" t="s">
        <v>47</v>
      </c>
      <c r="AE74" s="104" t="s">
        <v>30</v>
      </c>
      <c r="AF74" s="104" t="s">
        <v>31</v>
      </c>
      <c r="AG74" s="104">
        <v>5021.46</v>
      </c>
      <c r="AH74" s="103"/>
      <c r="AI74" s="133" t="s">
        <v>203</v>
      </c>
      <c r="AJ74" s="133">
        <v>338</v>
      </c>
      <c r="AK74" s="135" t="s">
        <v>65</v>
      </c>
      <c r="AL74" s="136" t="s">
        <v>54</v>
      </c>
      <c r="AM74" s="104">
        <v>37</v>
      </c>
      <c r="AN74" s="104">
        <v>32</v>
      </c>
    </row>
    <row r="75" spans="1:40" ht="11.1" customHeight="1" x14ac:dyDescent="0.25">
      <c r="A75" s="215" t="s">
        <v>649</v>
      </c>
      <c r="B75" s="131" t="s">
        <v>204</v>
      </c>
      <c r="C75" s="149">
        <v>7.6478893663043399</v>
      </c>
      <c r="D75" s="149">
        <v>45.066892924714601</v>
      </c>
      <c r="E75" s="122">
        <v>1908</v>
      </c>
      <c r="F75" s="104" t="s">
        <v>169</v>
      </c>
      <c r="G75" s="113">
        <v>1.1399999999999999</v>
      </c>
      <c r="H75" s="113">
        <v>170</v>
      </c>
      <c r="I75" s="117">
        <v>789</v>
      </c>
      <c r="J75" s="117">
        <f t="shared" si="9"/>
        <v>13.2</v>
      </c>
      <c r="K75" s="117">
        <v>15</v>
      </c>
      <c r="L75" s="117">
        <f t="shared" si="10"/>
        <v>2244</v>
      </c>
      <c r="M75" s="149">
        <f t="shared" si="7"/>
        <v>1926.7375</v>
      </c>
      <c r="N75" s="104">
        <f t="shared" si="11"/>
        <v>10414.799999999999</v>
      </c>
      <c r="O75" s="149">
        <f t="shared" si="12"/>
        <v>0.36697776241502478</v>
      </c>
      <c r="P75" s="122">
        <v>217</v>
      </c>
      <c r="Q75" s="104">
        <v>0</v>
      </c>
      <c r="R75" s="149">
        <f t="shared" si="8"/>
        <v>317.26249999999999</v>
      </c>
      <c r="S75" s="105">
        <v>4</v>
      </c>
      <c r="T75" s="104" t="s">
        <v>25</v>
      </c>
      <c r="U75" s="104" t="s">
        <v>25</v>
      </c>
      <c r="V75" s="104">
        <v>3.3</v>
      </c>
      <c r="W75" s="104">
        <v>4</v>
      </c>
      <c r="X75" s="104">
        <f t="shared" si="13"/>
        <v>32</v>
      </c>
      <c r="Y75" s="104">
        <v>16.5</v>
      </c>
      <c r="Z75" s="104" t="s">
        <v>25</v>
      </c>
      <c r="AA75" s="104" t="s">
        <v>26</v>
      </c>
      <c r="AB75" s="104" t="s">
        <v>205</v>
      </c>
      <c r="AC75" s="104" t="s">
        <v>28</v>
      </c>
      <c r="AD75" s="104" t="s">
        <v>67</v>
      </c>
      <c r="AE75" s="104" t="s">
        <v>30</v>
      </c>
      <c r="AF75" s="104" t="s">
        <v>31</v>
      </c>
      <c r="AG75" s="104">
        <v>7824.36</v>
      </c>
      <c r="AH75" s="103"/>
      <c r="AI75" s="133" t="s">
        <v>206</v>
      </c>
      <c r="AJ75" s="133">
        <v>45</v>
      </c>
      <c r="AK75" s="135" t="s">
        <v>65</v>
      </c>
      <c r="AL75" s="136" t="s">
        <v>35</v>
      </c>
      <c r="AM75" s="104">
        <v>40</v>
      </c>
      <c r="AN75" s="104">
        <v>39</v>
      </c>
    </row>
    <row r="76" spans="1:40" ht="11.1" customHeight="1" x14ac:dyDescent="0.25">
      <c r="A76" s="210" t="s">
        <v>650</v>
      </c>
      <c r="B76" s="131" t="s">
        <v>207</v>
      </c>
      <c r="C76" s="149">
        <v>7.6322794835049796</v>
      </c>
      <c r="D76" s="149">
        <v>45.0350788646561</v>
      </c>
      <c r="E76" s="122">
        <v>1946</v>
      </c>
      <c r="F76" s="104" t="s">
        <v>765</v>
      </c>
      <c r="G76" s="113">
        <v>1.1499999999999999</v>
      </c>
      <c r="H76" s="113">
        <v>86</v>
      </c>
      <c r="I76" s="117">
        <v>230</v>
      </c>
      <c r="J76" s="117">
        <f t="shared" si="9"/>
        <v>16.5</v>
      </c>
      <c r="K76" s="117">
        <v>18</v>
      </c>
      <c r="L76" s="117">
        <f t="shared" si="10"/>
        <v>1419</v>
      </c>
      <c r="M76" s="149">
        <f t="shared" si="7"/>
        <v>1303.875</v>
      </c>
      <c r="N76" s="104">
        <f t="shared" si="11"/>
        <v>3795</v>
      </c>
      <c r="O76" s="149">
        <f t="shared" si="12"/>
        <v>0.49512516469038209</v>
      </c>
      <c r="P76" s="122">
        <v>57</v>
      </c>
      <c r="Q76" s="104">
        <v>57</v>
      </c>
      <c r="R76" s="149">
        <f t="shared" si="8"/>
        <v>115.125</v>
      </c>
      <c r="S76" s="105">
        <v>5</v>
      </c>
      <c r="T76" s="104" t="s">
        <v>25</v>
      </c>
      <c r="U76" s="104" t="s">
        <v>25</v>
      </c>
      <c r="V76" s="104">
        <v>3.3</v>
      </c>
      <c r="W76" s="104">
        <v>1</v>
      </c>
      <c r="X76" s="104">
        <f t="shared" si="13"/>
        <v>8</v>
      </c>
      <c r="Y76" s="104">
        <v>16.5</v>
      </c>
      <c r="Z76" s="104" t="s">
        <v>25</v>
      </c>
      <c r="AA76" s="104" t="s">
        <v>26</v>
      </c>
      <c r="AB76" s="104" t="s">
        <v>102</v>
      </c>
      <c r="AC76" s="104" t="s">
        <v>28</v>
      </c>
      <c r="AD76" s="104" t="s">
        <v>47</v>
      </c>
      <c r="AE76" s="104" t="s">
        <v>30</v>
      </c>
      <c r="AF76" s="104" t="s">
        <v>31</v>
      </c>
      <c r="AG76" s="104">
        <v>2605.8000000000002</v>
      </c>
      <c r="AH76" s="103"/>
      <c r="AI76" s="133" t="s">
        <v>208</v>
      </c>
      <c r="AJ76" s="133">
        <v>338</v>
      </c>
      <c r="AK76" s="135" t="s">
        <v>34</v>
      </c>
      <c r="AL76" s="136" t="s">
        <v>54</v>
      </c>
      <c r="AM76" s="104">
        <v>20</v>
      </c>
      <c r="AN76" s="104">
        <v>17</v>
      </c>
    </row>
    <row r="77" spans="1:40" ht="11.1" customHeight="1" x14ac:dyDescent="0.25">
      <c r="A77" s="210" t="s">
        <v>651</v>
      </c>
      <c r="B77" s="131" t="s">
        <v>209</v>
      </c>
      <c r="C77" s="149">
        <v>7.6320877931911797</v>
      </c>
      <c r="D77" s="149">
        <v>45.034675087835403</v>
      </c>
      <c r="E77" s="122">
        <v>1946</v>
      </c>
      <c r="F77" s="104" t="s">
        <v>765</v>
      </c>
      <c r="G77" s="113">
        <v>1.1499999999999999</v>
      </c>
      <c r="H77" s="113">
        <v>86</v>
      </c>
      <c r="I77" s="117">
        <v>230</v>
      </c>
      <c r="J77" s="117">
        <f t="shared" si="9"/>
        <v>16.5</v>
      </c>
      <c r="K77" s="117">
        <v>18</v>
      </c>
      <c r="L77" s="117">
        <f t="shared" si="10"/>
        <v>1419</v>
      </c>
      <c r="M77" s="149">
        <f t="shared" si="7"/>
        <v>1303.875</v>
      </c>
      <c r="N77" s="104">
        <f t="shared" si="11"/>
        <v>3795</v>
      </c>
      <c r="O77" s="149">
        <f t="shared" si="12"/>
        <v>0.49512516469038209</v>
      </c>
      <c r="P77" s="122">
        <v>60</v>
      </c>
      <c r="Q77" s="104">
        <v>60</v>
      </c>
      <c r="R77" s="149">
        <f t="shared" si="8"/>
        <v>115.125</v>
      </c>
      <c r="S77" s="105">
        <v>5</v>
      </c>
      <c r="T77" s="104" t="s">
        <v>25</v>
      </c>
      <c r="U77" s="104" t="s">
        <v>25</v>
      </c>
      <c r="V77" s="104">
        <v>3.3</v>
      </c>
      <c r="W77" s="104">
        <v>1</v>
      </c>
      <c r="X77" s="104">
        <f t="shared" si="13"/>
        <v>8</v>
      </c>
      <c r="Y77" s="104">
        <v>16.5</v>
      </c>
      <c r="Z77" s="104" t="s">
        <v>25</v>
      </c>
      <c r="AA77" s="104" t="s">
        <v>26</v>
      </c>
      <c r="AB77" s="104" t="s">
        <v>102</v>
      </c>
      <c r="AC77" s="104" t="s">
        <v>28</v>
      </c>
      <c r="AD77" s="104" t="s">
        <v>37</v>
      </c>
      <c r="AE77" s="104" t="s">
        <v>30</v>
      </c>
      <c r="AF77" s="104" t="s">
        <v>31</v>
      </c>
      <c r="AG77" s="104">
        <v>2605.8000000000002</v>
      </c>
      <c r="AH77" s="103"/>
      <c r="AI77" s="133" t="s">
        <v>210</v>
      </c>
      <c r="AJ77" s="133">
        <v>248</v>
      </c>
      <c r="AK77" s="135" t="s">
        <v>34</v>
      </c>
      <c r="AL77" s="136" t="s">
        <v>54</v>
      </c>
      <c r="AM77" s="104">
        <v>20</v>
      </c>
      <c r="AN77" s="104">
        <v>19</v>
      </c>
    </row>
    <row r="78" spans="1:40" ht="11.1" customHeight="1" x14ac:dyDescent="0.25">
      <c r="A78" s="210" t="s">
        <v>652</v>
      </c>
      <c r="B78" s="131" t="s">
        <v>211</v>
      </c>
      <c r="C78" s="149">
        <v>7.6319663354023097</v>
      </c>
      <c r="D78" s="149">
        <v>45.035143391833401</v>
      </c>
      <c r="E78" s="122">
        <v>1946</v>
      </c>
      <c r="F78" s="104" t="s">
        <v>765</v>
      </c>
      <c r="G78" s="113">
        <v>1.1499999999999999</v>
      </c>
      <c r="H78" s="113">
        <v>86</v>
      </c>
      <c r="I78" s="117">
        <v>230</v>
      </c>
      <c r="J78" s="117">
        <f t="shared" si="9"/>
        <v>16.5</v>
      </c>
      <c r="K78" s="117">
        <v>18</v>
      </c>
      <c r="L78" s="117">
        <f t="shared" si="10"/>
        <v>1419</v>
      </c>
      <c r="M78" s="149">
        <f t="shared" si="7"/>
        <v>1303.875</v>
      </c>
      <c r="N78" s="104">
        <f t="shared" si="11"/>
        <v>3795</v>
      </c>
      <c r="O78" s="149">
        <f t="shared" si="12"/>
        <v>0.49512516469038209</v>
      </c>
      <c r="P78" s="122">
        <v>59</v>
      </c>
      <c r="Q78" s="104">
        <v>59</v>
      </c>
      <c r="R78" s="149">
        <f t="shared" si="8"/>
        <v>115.125</v>
      </c>
      <c r="S78" s="105">
        <v>5</v>
      </c>
      <c r="T78" s="104" t="s">
        <v>25</v>
      </c>
      <c r="U78" s="104" t="s">
        <v>25</v>
      </c>
      <c r="V78" s="104">
        <v>3.3</v>
      </c>
      <c r="W78" s="104">
        <v>1</v>
      </c>
      <c r="X78" s="104">
        <f t="shared" si="13"/>
        <v>8</v>
      </c>
      <c r="Y78" s="104">
        <v>16.5</v>
      </c>
      <c r="Z78" s="104" t="s">
        <v>25</v>
      </c>
      <c r="AA78" s="104" t="s">
        <v>26</v>
      </c>
      <c r="AB78" s="104" t="s">
        <v>102</v>
      </c>
      <c r="AC78" s="104" t="s">
        <v>28</v>
      </c>
      <c r="AD78" s="104" t="s">
        <v>37</v>
      </c>
      <c r="AE78" s="104" t="s">
        <v>30</v>
      </c>
      <c r="AF78" s="104" t="s">
        <v>31</v>
      </c>
      <c r="AG78" s="104">
        <v>2605.8000000000002</v>
      </c>
      <c r="AH78" s="103"/>
      <c r="AI78" s="133" t="s">
        <v>212</v>
      </c>
      <c r="AJ78" s="133">
        <v>248</v>
      </c>
      <c r="AK78" s="135" t="s">
        <v>34</v>
      </c>
      <c r="AL78" s="136" t="s">
        <v>54</v>
      </c>
      <c r="AM78" s="104">
        <v>20</v>
      </c>
      <c r="AN78" s="104">
        <v>19</v>
      </c>
    </row>
    <row r="79" spans="1:40" ht="11.1" customHeight="1" x14ac:dyDescent="0.25">
      <c r="A79" s="210" t="s">
        <v>653</v>
      </c>
      <c r="B79" s="131" t="s">
        <v>213</v>
      </c>
      <c r="C79" s="149">
        <v>7.6317732980924102</v>
      </c>
      <c r="D79" s="149">
        <v>45.0347581684331</v>
      </c>
      <c r="E79" s="122">
        <v>1946</v>
      </c>
      <c r="F79" s="104" t="s">
        <v>765</v>
      </c>
      <c r="G79" s="113">
        <v>1.1499999999999999</v>
      </c>
      <c r="H79" s="113">
        <v>86</v>
      </c>
      <c r="I79" s="117">
        <v>230</v>
      </c>
      <c r="J79" s="117">
        <f t="shared" si="9"/>
        <v>16.5</v>
      </c>
      <c r="K79" s="117">
        <v>18</v>
      </c>
      <c r="L79" s="117">
        <f t="shared" si="10"/>
        <v>1419</v>
      </c>
      <c r="M79" s="149">
        <f t="shared" si="7"/>
        <v>1303.875</v>
      </c>
      <c r="N79" s="104">
        <f t="shared" si="11"/>
        <v>3795</v>
      </c>
      <c r="O79" s="149">
        <f t="shared" si="12"/>
        <v>0.49512516469038209</v>
      </c>
      <c r="P79" s="122">
        <v>57</v>
      </c>
      <c r="Q79" s="104">
        <v>57</v>
      </c>
      <c r="R79" s="149">
        <f t="shared" si="8"/>
        <v>115.125</v>
      </c>
      <c r="S79" s="105">
        <v>5</v>
      </c>
      <c r="T79" s="104" t="s">
        <v>25</v>
      </c>
      <c r="U79" s="104" t="s">
        <v>25</v>
      </c>
      <c r="V79" s="104">
        <v>3.3</v>
      </c>
      <c r="W79" s="104">
        <v>1</v>
      </c>
      <c r="X79" s="104">
        <f t="shared" si="13"/>
        <v>8</v>
      </c>
      <c r="Y79" s="104">
        <v>16.5</v>
      </c>
      <c r="Z79" s="104" t="s">
        <v>25</v>
      </c>
      <c r="AA79" s="104" t="s">
        <v>26</v>
      </c>
      <c r="AB79" s="104" t="s">
        <v>102</v>
      </c>
      <c r="AC79" s="104" t="s">
        <v>28</v>
      </c>
      <c r="AD79" s="104" t="s">
        <v>37</v>
      </c>
      <c r="AE79" s="104" t="s">
        <v>30</v>
      </c>
      <c r="AF79" s="104" t="s">
        <v>31</v>
      </c>
      <c r="AG79" s="104">
        <v>2605.8000000000002</v>
      </c>
      <c r="AH79" s="103"/>
      <c r="AI79" s="133" t="s">
        <v>214</v>
      </c>
      <c r="AJ79" s="133">
        <v>338</v>
      </c>
      <c r="AK79" s="135" t="s">
        <v>34</v>
      </c>
      <c r="AL79" s="136" t="s">
        <v>54</v>
      </c>
      <c r="AM79" s="104">
        <v>20</v>
      </c>
      <c r="AN79" s="104">
        <v>18</v>
      </c>
    </row>
    <row r="80" spans="1:40" ht="11.1" customHeight="1" x14ac:dyDescent="0.25">
      <c r="A80" s="210" t="s">
        <v>654</v>
      </c>
      <c r="B80" s="131" t="s">
        <v>215</v>
      </c>
      <c r="C80" s="149">
        <v>7.6315736237876601</v>
      </c>
      <c r="D80" s="149">
        <v>45.034339574264799</v>
      </c>
      <c r="E80" s="122">
        <v>1946</v>
      </c>
      <c r="F80" s="104" t="s">
        <v>765</v>
      </c>
      <c r="G80" s="113">
        <v>1.1499999999999999</v>
      </c>
      <c r="H80" s="113">
        <v>86</v>
      </c>
      <c r="I80" s="117">
        <v>230</v>
      </c>
      <c r="J80" s="117">
        <f t="shared" si="9"/>
        <v>16.5</v>
      </c>
      <c r="K80" s="117">
        <v>16</v>
      </c>
      <c r="L80" s="117">
        <f t="shared" si="10"/>
        <v>1419</v>
      </c>
      <c r="M80" s="149">
        <f t="shared" si="7"/>
        <v>1303.875</v>
      </c>
      <c r="N80" s="104">
        <f t="shared" si="11"/>
        <v>3795</v>
      </c>
      <c r="O80" s="149">
        <f t="shared" si="12"/>
        <v>0.49512516469038209</v>
      </c>
      <c r="P80" s="122">
        <v>59</v>
      </c>
      <c r="Q80" s="104">
        <v>59</v>
      </c>
      <c r="R80" s="149">
        <f t="shared" si="8"/>
        <v>115.125</v>
      </c>
      <c r="S80" s="105">
        <v>5</v>
      </c>
      <c r="T80" s="104" t="s">
        <v>25</v>
      </c>
      <c r="U80" s="104" t="s">
        <v>25</v>
      </c>
      <c r="V80" s="104">
        <v>3.3</v>
      </c>
      <c r="W80" s="104">
        <v>1</v>
      </c>
      <c r="X80" s="104">
        <f t="shared" si="13"/>
        <v>8</v>
      </c>
      <c r="Y80" s="104">
        <v>16.5</v>
      </c>
      <c r="Z80" s="104" t="s">
        <v>25</v>
      </c>
      <c r="AA80" s="104" t="s">
        <v>26</v>
      </c>
      <c r="AB80" s="104" t="s">
        <v>102</v>
      </c>
      <c r="AC80" s="104" t="s">
        <v>28</v>
      </c>
      <c r="AD80" s="104" t="s">
        <v>47</v>
      </c>
      <c r="AE80" s="104" t="s">
        <v>30</v>
      </c>
      <c r="AF80" s="104" t="s">
        <v>31</v>
      </c>
      <c r="AG80" s="104">
        <v>2605.8000000000002</v>
      </c>
      <c r="AH80" s="103"/>
      <c r="AI80" s="133" t="s">
        <v>216</v>
      </c>
      <c r="AJ80" s="133">
        <v>338</v>
      </c>
      <c r="AK80" s="135" t="s">
        <v>34</v>
      </c>
      <c r="AL80" s="136" t="s">
        <v>54</v>
      </c>
      <c r="AM80" s="104">
        <v>20</v>
      </c>
      <c r="AN80" s="104">
        <v>19</v>
      </c>
    </row>
    <row r="81" spans="1:40" ht="11.1" customHeight="1" x14ac:dyDescent="0.25">
      <c r="A81" s="210" t="s">
        <v>655</v>
      </c>
      <c r="B81" s="131" t="s">
        <v>217</v>
      </c>
      <c r="C81" s="149">
        <v>7.6313009307250299</v>
      </c>
      <c r="D81" s="149">
        <v>45.034858488387002</v>
      </c>
      <c r="E81" s="122">
        <v>1946</v>
      </c>
      <c r="F81" s="104" t="s">
        <v>765</v>
      </c>
      <c r="G81" s="113">
        <v>1.1499999999999999</v>
      </c>
      <c r="H81" s="113">
        <v>280</v>
      </c>
      <c r="I81" s="117">
        <v>1197</v>
      </c>
      <c r="J81" s="117">
        <f t="shared" si="9"/>
        <v>19.799999999999997</v>
      </c>
      <c r="K81" s="117">
        <v>21</v>
      </c>
      <c r="L81" s="117">
        <f t="shared" si="10"/>
        <v>5543.9999999999991</v>
      </c>
      <c r="M81" s="149">
        <f t="shared" si="7"/>
        <v>4836.9749999999985</v>
      </c>
      <c r="N81" s="104">
        <f t="shared" si="11"/>
        <v>23700.599999999995</v>
      </c>
      <c r="O81" s="149">
        <f t="shared" si="12"/>
        <v>0.3349282296650718</v>
      </c>
      <c r="P81" s="122">
        <v>389</v>
      </c>
      <c r="Q81" s="104">
        <v>389</v>
      </c>
      <c r="R81" s="149">
        <f t="shared" si="8"/>
        <v>707.02500000000009</v>
      </c>
      <c r="S81" s="105">
        <v>6</v>
      </c>
      <c r="T81" s="104" t="s">
        <v>25</v>
      </c>
      <c r="U81" s="104" t="s">
        <v>25</v>
      </c>
      <c r="V81" s="104">
        <v>3.3</v>
      </c>
      <c r="W81" s="104">
        <v>9</v>
      </c>
      <c r="X81" s="104">
        <f t="shared" si="13"/>
        <v>72</v>
      </c>
      <c r="Y81" s="104">
        <v>16.5</v>
      </c>
      <c r="Z81" s="104" t="s">
        <v>25</v>
      </c>
      <c r="AA81" s="104" t="s">
        <v>26</v>
      </c>
      <c r="AB81" s="104" t="s">
        <v>182</v>
      </c>
      <c r="AC81" s="104" t="s">
        <v>28</v>
      </c>
      <c r="AD81" s="104" t="s">
        <v>37</v>
      </c>
      <c r="AE81" s="104" t="s">
        <v>30</v>
      </c>
      <c r="AF81" s="104" t="s">
        <v>31</v>
      </c>
      <c r="AG81" s="104">
        <v>14839.04</v>
      </c>
      <c r="AH81" s="103"/>
      <c r="AI81" s="133" t="s">
        <v>218</v>
      </c>
      <c r="AJ81" s="133">
        <v>315</v>
      </c>
      <c r="AK81" s="135" t="s">
        <v>34</v>
      </c>
      <c r="AL81" s="136" t="s">
        <v>54</v>
      </c>
      <c r="AM81" s="104">
        <v>105</v>
      </c>
      <c r="AN81" s="104">
        <v>87</v>
      </c>
    </row>
    <row r="82" spans="1:40" ht="11.1" customHeight="1" x14ac:dyDescent="0.25">
      <c r="A82" s="216" t="s">
        <v>656</v>
      </c>
      <c r="B82" s="131" t="s">
        <v>219</v>
      </c>
      <c r="C82" s="149">
        <v>7.6663649912050396</v>
      </c>
      <c r="D82" s="149">
        <v>45.0489022503847</v>
      </c>
      <c r="E82" s="122">
        <v>1920</v>
      </c>
      <c r="F82" s="104" t="s">
        <v>169</v>
      </c>
      <c r="G82" s="113">
        <v>1.1399999999999999</v>
      </c>
      <c r="H82" s="113">
        <v>85</v>
      </c>
      <c r="I82" s="117">
        <v>340</v>
      </c>
      <c r="J82" s="117">
        <f t="shared" si="9"/>
        <v>13.2</v>
      </c>
      <c r="K82" s="117" t="s">
        <v>220</v>
      </c>
      <c r="L82" s="117">
        <f t="shared" si="10"/>
        <v>1122</v>
      </c>
      <c r="M82" s="149">
        <f t="shared" si="7"/>
        <v>987.5625</v>
      </c>
      <c r="N82" s="104">
        <f t="shared" si="11"/>
        <v>4488</v>
      </c>
      <c r="O82" s="149">
        <f t="shared" si="12"/>
        <v>0.40151515151515149</v>
      </c>
      <c r="P82" s="122">
        <v>96</v>
      </c>
      <c r="Q82" s="104">
        <v>0</v>
      </c>
      <c r="R82" s="149">
        <f t="shared" si="8"/>
        <v>134.4375</v>
      </c>
      <c r="S82" s="105">
        <v>4</v>
      </c>
      <c r="T82" s="104" t="s">
        <v>25</v>
      </c>
      <c r="U82" s="104" t="s">
        <v>25</v>
      </c>
      <c r="V82" s="104">
        <v>3.3</v>
      </c>
      <c r="W82" s="104">
        <v>2</v>
      </c>
      <c r="X82" s="104">
        <f t="shared" si="13"/>
        <v>16</v>
      </c>
      <c r="Y82" s="104">
        <v>16.5</v>
      </c>
      <c r="Z82" s="104" t="s">
        <v>25</v>
      </c>
      <c r="AA82" s="104" t="s">
        <v>26</v>
      </c>
      <c r="AB82" s="104" t="s">
        <v>27</v>
      </c>
      <c r="AC82" s="104" t="s">
        <v>28</v>
      </c>
      <c r="AD82" s="104" t="s">
        <v>37</v>
      </c>
      <c r="AE82" s="104" t="s">
        <v>30</v>
      </c>
      <c r="AF82" s="104" t="s">
        <v>31</v>
      </c>
      <c r="AG82" s="104"/>
      <c r="AH82" s="103"/>
      <c r="AI82" s="133" t="s">
        <v>221</v>
      </c>
      <c r="AJ82" s="133">
        <v>68</v>
      </c>
      <c r="AK82" s="135" t="s">
        <v>65</v>
      </c>
      <c r="AL82" s="136" t="s">
        <v>35</v>
      </c>
      <c r="AM82" s="104">
        <v>20</v>
      </c>
      <c r="AN82" s="104">
        <v>14</v>
      </c>
    </row>
    <row r="83" spans="1:40" ht="11.1" customHeight="1" x14ac:dyDescent="0.25">
      <c r="A83" s="216" t="s">
        <v>657</v>
      </c>
      <c r="B83" s="131" t="s">
        <v>222</v>
      </c>
      <c r="C83" s="149">
        <v>7.6671592130325701</v>
      </c>
      <c r="D83" s="149">
        <v>45.048287951108598</v>
      </c>
      <c r="E83" s="122">
        <v>1920</v>
      </c>
      <c r="F83" s="104" t="s">
        <v>169</v>
      </c>
      <c r="G83" s="113">
        <v>1.1399999999999999</v>
      </c>
      <c r="H83" s="113">
        <v>85</v>
      </c>
      <c r="I83" s="117">
        <v>340</v>
      </c>
      <c r="J83" s="117">
        <f t="shared" si="9"/>
        <v>13.2</v>
      </c>
      <c r="K83" s="117" t="s">
        <v>223</v>
      </c>
      <c r="L83" s="117">
        <f t="shared" si="10"/>
        <v>1122</v>
      </c>
      <c r="M83" s="149">
        <f t="shared" si="7"/>
        <v>987.5625</v>
      </c>
      <c r="N83" s="104">
        <f t="shared" si="11"/>
        <v>4488</v>
      </c>
      <c r="O83" s="149">
        <f t="shared" si="12"/>
        <v>0.40151515151515149</v>
      </c>
      <c r="P83" s="122">
        <v>95</v>
      </c>
      <c r="Q83" s="104">
        <v>70</v>
      </c>
      <c r="R83" s="149">
        <f t="shared" si="8"/>
        <v>134.4375</v>
      </c>
      <c r="S83" s="105">
        <v>4</v>
      </c>
      <c r="T83" s="104" t="s">
        <v>25</v>
      </c>
      <c r="U83" s="104" t="s">
        <v>25</v>
      </c>
      <c r="V83" s="104">
        <v>3.3</v>
      </c>
      <c r="W83" s="104">
        <v>2</v>
      </c>
      <c r="X83" s="104">
        <f t="shared" si="13"/>
        <v>16</v>
      </c>
      <c r="Y83" s="104">
        <v>16.5</v>
      </c>
      <c r="Z83" s="104" t="s">
        <v>25</v>
      </c>
      <c r="AA83" s="104" t="s">
        <v>26</v>
      </c>
      <c r="AB83" s="104" t="s">
        <v>27</v>
      </c>
      <c r="AC83" s="104" t="s">
        <v>28</v>
      </c>
      <c r="AD83" s="104" t="s">
        <v>37</v>
      </c>
      <c r="AE83" s="104" t="s">
        <v>30</v>
      </c>
      <c r="AF83" s="104" t="s">
        <v>31</v>
      </c>
      <c r="AG83" s="104">
        <v>15381.2</v>
      </c>
      <c r="AH83" s="103" t="s">
        <v>153</v>
      </c>
      <c r="AI83" s="133" t="s">
        <v>224</v>
      </c>
      <c r="AJ83" s="133">
        <v>68</v>
      </c>
      <c r="AK83" s="135" t="s">
        <v>65</v>
      </c>
      <c r="AL83" s="136" t="s">
        <v>35</v>
      </c>
      <c r="AM83" s="104">
        <v>20</v>
      </c>
      <c r="AN83" s="104">
        <v>18</v>
      </c>
    </row>
    <row r="84" spans="1:40" ht="11.1" customHeight="1" x14ac:dyDescent="0.25">
      <c r="A84" s="216" t="s">
        <v>658</v>
      </c>
      <c r="B84" s="131" t="s">
        <v>225</v>
      </c>
      <c r="C84" s="149">
        <v>7.6672129175947203</v>
      </c>
      <c r="D84" s="149">
        <v>45.047928001694601</v>
      </c>
      <c r="E84" s="122">
        <v>1920</v>
      </c>
      <c r="F84" s="104" t="s">
        <v>169</v>
      </c>
      <c r="G84" s="113">
        <v>1.1399999999999999</v>
      </c>
      <c r="H84" s="113">
        <v>85</v>
      </c>
      <c r="I84" s="117">
        <v>340</v>
      </c>
      <c r="J84" s="117">
        <f t="shared" si="9"/>
        <v>13.2</v>
      </c>
      <c r="K84" s="117" t="s">
        <v>226</v>
      </c>
      <c r="L84" s="117">
        <f t="shared" si="10"/>
        <v>1122</v>
      </c>
      <c r="M84" s="149">
        <f t="shared" si="7"/>
        <v>987.5625</v>
      </c>
      <c r="N84" s="104">
        <f t="shared" si="11"/>
        <v>4488</v>
      </c>
      <c r="O84" s="149">
        <f t="shared" si="12"/>
        <v>0.40151515151515149</v>
      </c>
      <c r="P84" s="122">
        <v>95</v>
      </c>
      <c r="Q84" s="104">
        <v>67</v>
      </c>
      <c r="R84" s="149">
        <f t="shared" si="8"/>
        <v>134.4375</v>
      </c>
      <c r="S84" s="105">
        <v>4</v>
      </c>
      <c r="T84" s="104" t="s">
        <v>25</v>
      </c>
      <c r="U84" s="104" t="s">
        <v>25</v>
      </c>
      <c r="V84" s="104">
        <v>3.3</v>
      </c>
      <c r="W84" s="104">
        <v>2</v>
      </c>
      <c r="X84" s="104">
        <f t="shared" si="13"/>
        <v>16</v>
      </c>
      <c r="Y84" s="104">
        <v>16.5</v>
      </c>
      <c r="Z84" s="104" t="s">
        <v>25</v>
      </c>
      <c r="AA84" s="104" t="s">
        <v>26</v>
      </c>
      <c r="AB84" s="104" t="s">
        <v>27</v>
      </c>
      <c r="AC84" s="104" t="s">
        <v>28</v>
      </c>
      <c r="AD84" s="104" t="s">
        <v>44</v>
      </c>
      <c r="AE84" s="104" t="s">
        <v>30</v>
      </c>
      <c r="AF84" s="104" t="s">
        <v>31</v>
      </c>
      <c r="AG84" s="104"/>
      <c r="AH84" s="103" t="s">
        <v>153</v>
      </c>
      <c r="AI84" s="133" t="s">
        <v>227</v>
      </c>
      <c r="AJ84" s="133">
        <v>338</v>
      </c>
      <c r="AK84" s="135" t="s">
        <v>65</v>
      </c>
      <c r="AL84" s="136" t="s">
        <v>35</v>
      </c>
      <c r="AM84" s="104">
        <v>20</v>
      </c>
      <c r="AN84" s="104">
        <v>19</v>
      </c>
    </row>
    <row r="85" spans="1:40" ht="11.1" customHeight="1" x14ac:dyDescent="0.25">
      <c r="A85" s="216" t="s">
        <v>659</v>
      </c>
      <c r="B85" s="131" t="s">
        <v>228</v>
      </c>
      <c r="C85" s="149">
        <v>7.6670724760362798</v>
      </c>
      <c r="D85" s="149">
        <v>45.047712603461598</v>
      </c>
      <c r="E85" s="122">
        <v>1920</v>
      </c>
      <c r="F85" s="104" t="s">
        <v>169</v>
      </c>
      <c r="G85" s="113">
        <v>1.1399999999999999</v>
      </c>
      <c r="H85" s="113">
        <v>85</v>
      </c>
      <c r="I85" s="117">
        <v>340</v>
      </c>
      <c r="J85" s="117">
        <f t="shared" si="9"/>
        <v>13.2</v>
      </c>
      <c r="K85" s="117" t="s">
        <v>226</v>
      </c>
      <c r="L85" s="117">
        <f t="shared" si="10"/>
        <v>1122</v>
      </c>
      <c r="M85" s="149">
        <f t="shared" si="7"/>
        <v>987.5625</v>
      </c>
      <c r="N85" s="104">
        <f t="shared" si="11"/>
        <v>4488</v>
      </c>
      <c r="O85" s="149">
        <f t="shared" si="12"/>
        <v>0.40151515151515149</v>
      </c>
      <c r="P85" s="122">
        <v>95</v>
      </c>
      <c r="Q85" s="104">
        <v>0</v>
      </c>
      <c r="R85" s="149">
        <f t="shared" si="8"/>
        <v>134.4375</v>
      </c>
      <c r="S85" s="105">
        <v>4</v>
      </c>
      <c r="T85" s="104" t="s">
        <v>25</v>
      </c>
      <c r="U85" s="104" t="s">
        <v>25</v>
      </c>
      <c r="V85" s="104">
        <v>3.3</v>
      </c>
      <c r="W85" s="104">
        <v>2</v>
      </c>
      <c r="X85" s="104">
        <f t="shared" si="13"/>
        <v>16</v>
      </c>
      <c r="Y85" s="104">
        <v>16.5</v>
      </c>
      <c r="Z85" s="104" t="s">
        <v>25</v>
      </c>
      <c r="AA85" s="104" t="s">
        <v>26</v>
      </c>
      <c r="AB85" s="104" t="s">
        <v>27</v>
      </c>
      <c r="AC85" s="104" t="s">
        <v>28</v>
      </c>
      <c r="AD85" s="104" t="s">
        <v>29</v>
      </c>
      <c r="AE85" s="104" t="s">
        <v>30</v>
      </c>
      <c r="AF85" s="104" t="s">
        <v>31</v>
      </c>
      <c r="AG85" s="104"/>
      <c r="AH85" s="103" t="s">
        <v>153</v>
      </c>
      <c r="AI85" s="133" t="s">
        <v>229</v>
      </c>
      <c r="AJ85" s="133">
        <v>270</v>
      </c>
      <c r="AK85" s="135" t="s">
        <v>65</v>
      </c>
      <c r="AL85" s="136" t="s">
        <v>35</v>
      </c>
      <c r="AM85" s="104">
        <v>19</v>
      </c>
      <c r="AN85" s="104">
        <v>14</v>
      </c>
    </row>
    <row r="86" spans="1:40" ht="11.1" customHeight="1" x14ac:dyDescent="0.25">
      <c r="A86" s="216" t="s">
        <v>660</v>
      </c>
      <c r="B86" s="131" t="s">
        <v>230</v>
      </c>
      <c r="C86" s="149">
        <v>7.6671575615979197</v>
      </c>
      <c r="D86" s="149">
        <v>45.0473233442737</v>
      </c>
      <c r="E86" s="122">
        <v>1920</v>
      </c>
      <c r="F86" s="104" t="s">
        <v>169</v>
      </c>
      <c r="G86" s="113">
        <v>1.1399999999999999</v>
      </c>
      <c r="H86" s="113">
        <v>85</v>
      </c>
      <c r="I86" s="117">
        <v>340</v>
      </c>
      <c r="J86" s="117">
        <f t="shared" si="9"/>
        <v>13.2</v>
      </c>
      <c r="K86" s="117" t="s">
        <v>226</v>
      </c>
      <c r="L86" s="117">
        <f t="shared" si="10"/>
        <v>1122</v>
      </c>
      <c r="M86" s="149">
        <f t="shared" si="7"/>
        <v>987.5625</v>
      </c>
      <c r="N86" s="104">
        <f t="shared" si="11"/>
        <v>4488</v>
      </c>
      <c r="O86" s="149">
        <f t="shared" si="12"/>
        <v>0.40151515151515149</v>
      </c>
      <c r="P86" s="122">
        <v>96</v>
      </c>
      <c r="Q86" s="104">
        <v>0</v>
      </c>
      <c r="R86" s="149">
        <f t="shared" si="8"/>
        <v>134.4375</v>
      </c>
      <c r="S86" s="105">
        <v>4</v>
      </c>
      <c r="T86" s="104" t="s">
        <v>25</v>
      </c>
      <c r="U86" s="104" t="s">
        <v>25</v>
      </c>
      <c r="V86" s="104">
        <v>3.3</v>
      </c>
      <c r="W86" s="104">
        <v>2</v>
      </c>
      <c r="X86" s="104">
        <f t="shared" si="13"/>
        <v>16</v>
      </c>
      <c r="Y86" s="104">
        <v>16.5</v>
      </c>
      <c r="Z86" s="104" t="s">
        <v>25</v>
      </c>
      <c r="AA86" s="104" t="s">
        <v>26</v>
      </c>
      <c r="AB86" s="104" t="s">
        <v>27</v>
      </c>
      <c r="AC86" s="104" t="s">
        <v>28</v>
      </c>
      <c r="AD86" s="104" t="s">
        <v>47</v>
      </c>
      <c r="AE86" s="104" t="s">
        <v>30</v>
      </c>
      <c r="AF86" s="104" t="s">
        <v>31</v>
      </c>
      <c r="AG86" s="104"/>
      <c r="AH86" s="103"/>
      <c r="AI86" s="133" t="s">
        <v>231</v>
      </c>
      <c r="AJ86" s="133">
        <v>203</v>
      </c>
      <c r="AK86" s="135" t="s">
        <v>65</v>
      </c>
      <c r="AL86" s="136" t="s">
        <v>35</v>
      </c>
      <c r="AM86" s="104">
        <v>16</v>
      </c>
      <c r="AN86" s="104">
        <v>9</v>
      </c>
    </row>
    <row r="87" spans="1:40" ht="11.1" customHeight="1" x14ac:dyDescent="0.25">
      <c r="A87" s="216" t="s">
        <v>661</v>
      </c>
      <c r="B87" s="131" t="s">
        <v>232</v>
      </c>
      <c r="C87" s="149">
        <v>7.6669567396891303</v>
      </c>
      <c r="D87" s="149">
        <v>45.046992987586101</v>
      </c>
      <c r="E87" s="122">
        <v>1920</v>
      </c>
      <c r="F87" s="104" t="s">
        <v>169</v>
      </c>
      <c r="G87" s="113">
        <v>1.1399999999999999</v>
      </c>
      <c r="H87" s="113">
        <v>85</v>
      </c>
      <c r="I87" s="117">
        <v>340</v>
      </c>
      <c r="J87" s="117">
        <f t="shared" si="9"/>
        <v>13.2</v>
      </c>
      <c r="K87" s="117" t="s">
        <v>226</v>
      </c>
      <c r="L87" s="117">
        <f t="shared" si="10"/>
        <v>1122</v>
      </c>
      <c r="M87" s="149">
        <f t="shared" si="7"/>
        <v>987.5625</v>
      </c>
      <c r="N87" s="104">
        <f t="shared" si="11"/>
        <v>4488</v>
      </c>
      <c r="O87" s="149">
        <f t="shared" si="12"/>
        <v>0.40151515151515149</v>
      </c>
      <c r="P87" s="122">
        <v>95</v>
      </c>
      <c r="Q87" s="104">
        <v>0</v>
      </c>
      <c r="R87" s="149">
        <f t="shared" si="8"/>
        <v>134.4375</v>
      </c>
      <c r="S87" s="105">
        <v>4</v>
      </c>
      <c r="T87" s="104" t="s">
        <v>25</v>
      </c>
      <c r="U87" s="104" t="s">
        <v>25</v>
      </c>
      <c r="V87" s="104">
        <v>3.3</v>
      </c>
      <c r="W87" s="104">
        <v>2</v>
      </c>
      <c r="X87" s="104">
        <f t="shared" si="13"/>
        <v>16</v>
      </c>
      <c r="Y87" s="104">
        <v>16.5</v>
      </c>
      <c r="Z87" s="104" t="s">
        <v>25</v>
      </c>
      <c r="AA87" s="104" t="s">
        <v>26</v>
      </c>
      <c r="AB87" s="104" t="s">
        <v>27</v>
      </c>
      <c r="AC87" s="104" t="s">
        <v>28</v>
      </c>
      <c r="AD87" s="104" t="s">
        <v>47</v>
      </c>
      <c r="AE87" s="104" t="s">
        <v>30</v>
      </c>
      <c r="AF87" s="104" t="s">
        <v>31</v>
      </c>
      <c r="AG87" s="104">
        <v>2334.52</v>
      </c>
      <c r="AH87" s="103"/>
      <c r="AI87" s="133" t="s">
        <v>233</v>
      </c>
      <c r="AJ87" s="133">
        <v>23</v>
      </c>
      <c r="AK87" s="135" t="s">
        <v>65</v>
      </c>
      <c r="AL87" s="136" t="s">
        <v>35</v>
      </c>
      <c r="AM87" s="104">
        <v>19</v>
      </c>
      <c r="AN87" s="104">
        <v>11</v>
      </c>
    </row>
    <row r="88" spans="1:40" ht="11.1" customHeight="1" x14ac:dyDescent="0.25">
      <c r="A88" s="216" t="s">
        <v>662</v>
      </c>
      <c r="B88" s="131" t="s">
        <v>234</v>
      </c>
      <c r="C88" s="149">
        <v>7.6662798468884699</v>
      </c>
      <c r="D88" s="149">
        <v>45.047003677128501</v>
      </c>
      <c r="E88" s="122">
        <v>1920</v>
      </c>
      <c r="F88" s="104" t="s">
        <v>169</v>
      </c>
      <c r="G88" s="113">
        <v>1.1399999999999999</v>
      </c>
      <c r="H88" s="113">
        <v>85</v>
      </c>
      <c r="I88" s="117">
        <v>340</v>
      </c>
      <c r="J88" s="117">
        <f t="shared" si="9"/>
        <v>13.2</v>
      </c>
      <c r="K88" s="117" t="s">
        <v>226</v>
      </c>
      <c r="L88" s="117">
        <f t="shared" si="10"/>
        <v>1122</v>
      </c>
      <c r="M88" s="149">
        <f t="shared" si="7"/>
        <v>987.5625</v>
      </c>
      <c r="N88" s="104">
        <f t="shared" si="11"/>
        <v>4488</v>
      </c>
      <c r="O88" s="149">
        <f t="shared" si="12"/>
        <v>0.40151515151515149</v>
      </c>
      <c r="P88" s="122">
        <v>92</v>
      </c>
      <c r="Q88" s="104">
        <v>0</v>
      </c>
      <c r="R88" s="149">
        <f t="shared" si="8"/>
        <v>134.4375</v>
      </c>
      <c r="S88" s="105">
        <v>4</v>
      </c>
      <c r="T88" s="104" t="s">
        <v>25</v>
      </c>
      <c r="U88" s="104" t="s">
        <v>25</v>
      </c>
      <c r="V88" s="104">
        <v>3.3</v>
      </c>
      <c r="W88" s="104">
        <v>2</v>
      </c>
      <c r="X88" s="104">
        <f t="shared" si="13"/>
        <v>16</v>
      </c>
      <c r="Y88" s="104">
        <v>16.5</v>
      </c>
      <c r="Z88" s="104" t="s">
        <v>25</v>
      </c>
      <c r="AA88" s="104" t="s">
        <v>26</v>
      </c>
      <c r="AB88" s="104" t="s">
        <v>27</v>
      </c>
      <c r="AC88" s="104" t="s">
        <v>28</v>
      </c>
      <c r="AD88" s="104" t="s">
        <v>44</v>
      </c>
      <c r="AE88" s="104" t="s">
        <v>30</v>
      </c>
      <c r="AF88" s="104" t="s">
        <v>31</v>
      </c>
      <c r="AG88" s="104">
        <v>1771.54</v>
      </c>
      <c r="AH88" s="103" t="s">
        <v>153</v>
      </c>
      <c r="AI88" s="133" t="s">
        <v>235</v>
      </c>
      <c r="AJ88" s="133">
        <v>45</v>
      </c>
      <c r="AK88" s="135" t="s">
        <v>65</v>
      </c>
      <c r="AL88" s="136" t="s">
        <v>35</v>
      </c>
      <c r="AM88" s="104">
        <v>20</v>
      </c>
      <c r="AN88" s="104">
        <v>17</v>
      </c>
    </row>
    <row r="89" spans="1:40" ht="11.1" customHeight="1" x14ac:dyDescent="0.25">
      <c r="A89" s="216" t="s">
        <v>663</v>
      </c>
      <c r="B89" s="131" t="s">
        <v>236</v>
      </c>
      <c r="C89" s="149">
        <v>7.6662768860704498</v>
      </c>
      <c r="D89" s="149">
        <v>45.0473528483259</v>
      </c>
      <c r="E89" s="122">
        <v>1920</v>
      </c>
      <c r="F89" s="104" t="s">
        <v>169</v>
      </c>
      <c r="G89" s="113">
        <v>1.1399999999999999</v>
      </c>
      <c r="H89" s="113">
        <v>85</v>
      </c>
      <c r="I89" s="117">
        <v>340</v>
      </c>
      <c r="J89" s="117">
        <f t="shared" si="9"/>
        <v>13.2</v>
      </c>
      <c r="K89" s="117" t="s">
        <v>226</v>
      </c>
      <c r="L89" s="117">
        <f t="shared" si="10"/>
        <v>1122</v>
      </c>
      <c r="M89" s="149">
        <f t="shared" si="7"/>
        <v>987.5625</v>
      </c>
      <c r="N89" s="104">
        <f t="shared" si="11"/>
        <v>4488</v>
      </c>
      <c r="O89" s="149">
        <f t="shared" si="12"/>
        <v>0.40151515151515149</v>
      </c>
      <c r="P89" s="122">
        <v>91</v>
      </c>
      <c r="Q89" s="104">
        <v>0</v>
      </c>
      <c r="R89" s="149">
        <f t="shared" si="8"/>
        <v>134.4375</v>
      </c>
      <c r="S89" s="105">
        <v>4</v>
      </c>
      <c r="T89" s="104" t="s">
        <v>25</v>
      </c>
      <c r="U89" s="104" t="s">
        <v>25</v>
      </c>
      <c r="V89" s="104">
        <v>3.3</v>
      </c>
      <c r="W89" s="104">
        <v>2</v>
      </c>
      <c r="X89" s="104">
        <f t="shared" si="13"/>
        <v>16</v>
      </c>
      <c r="Y89" s="104">
        <v>16.5</v>
      </c>
      <c r="Z89" s="104" t="s">
        <v>25</v>
      </c>
      <c r="AA89" s="104" t="s">
        <v>26</v>
      </c>
      <c r="AB89" s="104" t="s">
        <v>27</v>
      </c>
      <c r="AC89" s="104" t="s">
        <v>28</v>
      </c>
      <c r="AD89" s="104" t="s">
        <v>37</v>
      </c>
      <c r="AE89" s="104" t="s">
        <v>30</v>
      </c>
      <c r="AF89" s="104" t="s">
        <v>31</v>
      </c>
      <c r="AG89" s="104"/>
      <c r="AH89" s="103" t="s">
        <v>153</v>
      </c>
      <c r="AI89" s="133" t="s">
        <v>237</v>
      </c>
      <c r="AJ89" s="133">
        <v>180</v>
      </c>
      <c r="AK89" s="135" t="s">
        <v>65</v>
      </c>
      <c r="AL89" s="136" t="s">
        <v>35</v>
      </c>
      <c r="AM89" s="104">
        <v>20</v>
      </c>
      <c r="AN89" s="104">
        <v>10</v>
      </c>
    </row>
    <row r="90" spans="1:40" ht="11.1" customHeight="1" x14ac:dyDescent="0.25">
      <c r="A90" s="216" t="s">
        <v>664</v>
      </c>
      <c r="B90" s="131" t="s">
        <v>238</v>
      </c>
      <c r="C90" s="149">
        <v>7.6679601559458197</v>
      </c>
      <c r="D90" s="149">
        <v>45.047004238258801</v>
      </c>
      <c r="E90" s="122">
        <v>1920</v>
      </c>
      <c r="F90" s="104" t="s">
        <v>169</v>
      </c>
      <c r="G90" s="113">
        <v>1.1399999999999999</v>
      </c>
      <c r="H90" s="113">
        <v>85</v>
      </c>
      <c r="I90" s="117">
        <v>340</v>
      </c>
      <c r="J90" s="117">
        <f t="shared" si="9"/>
        <v>13.2</v>
      </c>
      <c r="K90" s="117" t="s">
        <v>223</v>
      </c>
      <c r="L90" s="117">
        <f t="shared" si="10"/>
        <v>1122</v>
      </c>
      <c r="M90" s="149">
        <f t="shared" si="7"/>
        <v>987.5625</v>
      </c>
      <c r="N90" s="104">
        <f t="shared" si="11"/>
        <v>4488</v>
      </c>
      <c r="O90" s="149">
        <f t="shared" si="12"/>
        <v>0.40151515151515149</v>
      </c>
      <c r="P90" s="122">
        <v>93</v>
      </c>
      <c r="Q90" s="104">
        <v>0</v>
      </c>
      <c r="R90" s="149">
        <f t="shared" si="8"/>
        <v>134.4375</v>
      </c>
      <c r="S90" s="105">
        <v>4</v>
      </c>
      <c r="T90" s="104" t="s">
        <v>25</v>
      </c>
      <c r="U90" s="104" t="s">
        <v>25</v>
      </c>
      <c r="V90" s="104">
        <v>3.3</v>
      </c>
      <c r="W90" s="104">
        <v>2</v>
      </c>
      <c r="X90" s="104">
        <f t="shared" si="13"/>
        <v>16</v>
      </c>
      <c r="Y90" s="104">
        <v>16.5</v>
      </c>
      <c r="Z90" s="104" t="s">
        <v>25</v>
      </c>
      <c r="AA90" s="104" t="s">
        <v>26</v>
      </c>
      <c r="AB90" s="104" t="s">
        <v>27</v>
      </c>
      <c r="AC90" s="104" t="s">
        <v>28</v>
      </c>
      <c r="AD90" s="104" t="s">
        <v>29</v>
      </c>
      <c r="AE90" s="104" t="s">
        <v>30</v>
      </c>
      <c r="AF90" s="104" t="s">
        <v>31</v>
      </c>
      <c r="AG90" s="104"/>
      <c r="AH90" s="103" t="s">
        <v>153</v>
      </c>
      <c r="AI90" s="133" t="s">
        <v>239</v>
      </c>
      <c r="AJ90" s="133">
        <v>158</v>
      </c>
      <c r="AK90" s="135" t="s">
        <v>65</v>
      </c>
      <c r="AL90" s="136" t="s">
        <v>35</v>
      </c>
      <c r="AM90" s="104">
        <v>20</v>
      </c>
      <c r="AN90" s="104">
        <v>16</v>
      </c>
    </row>
    <row r="91" spans="1:40" ht="11.1" customHeight="1" x14ac:dyDescent="0.25">
      <c r="A91" s="216" t="s">
        <v>665</v>
      </c>
      <c r="B91" s="131" t="s">
        <v>240</v>
      </c>
      <c r="C91" s="149">
        <v>7.6680598418816297</v>
      </c>
      <c r="D91" s="149">
        <v>45.046614106101899</v>
      </c>
      <c r="E91" s="122">
        <v>1920</v>
      </c>
      <c r="F91" s="104" t="s">
        <v>169</v>
      </c>
      <c r="G91" s="113">
        <v>1.1399999999999999</v>
      </c>
      <c r="H91" s="113">
        <v>85</v>
      </c>
      <c r="I91" s="117">
        <v>340</v>
      </c>
      <c r="J91" s="117">
        <f t="shared" si="9"/>
        <v>13.2</v>
      </c>
      <c r="K91" s="117" t="s">
        <v>223</v>
      </c>
      <c r="L91" s="117">
        <f t="shared" si="10"/>
        <v>1122</v>
      </c>
      <c r="M91" s="149">
        <f t="shared" si="7"/>
        <v>987.5625</v>
      </c>
      <c r="N91" s="104">
        <f t="shared" si="11"/>
        <v>4488</v>
      </c>
      <c r="O91" s="149">
        <f t="shared" si="12"/>
        <v>0.40151515151515149</v>
      </c>
      <c r="P91" s="122">
        <v>95</v>
      </c>
      <c r="Q91" s="104">
        <v>0</v>
      </c>
      <c r="R91" s="149">
        <f t="shared" si="8"/>
        <v>134.4375</v>
      </c>
      <c r="S91" s="105">
        <v>4</v>
      </c>
      <c r="T91" s="104" t="s">
        <v>25</v>
      </c>
      <c r="U91" s="104" t="s">
        <v>25</v>
      </c>
      <c r="V91" s="104">
        <v>3.3</v>
      </c>
      <c r="W91" s="104">
        <v>2</v>
      </c>
      <c r="X91" s="104">
        <f t="shared" si="13"/>
        <v>16</v>
      </c>
      <c r="Y91" s="104">
        <v>16.5</v>
      </c>
      <c r="Z91" s="104" t="s">
        <v>25</v>
      </c>
      <c r="AA91" s="104" t="s">
        <v>26</v>
      </c>
      <c r="AB91" s="104" t="s">
        <v>27</v>
      </c>
      <c r="AC91" s="104" t="s">
        <v>28</v>
      </c>
      <c r="AD91" s="104" t="s">
        <v>47</v>
      </c>
      <c r="AE91" s="104" t="s">
        <v>30</v>
      </c>
      <c r="AF91" s="104" t="s">
        <v>31</v>
      </c>
      <c r="AG91" s="104">
        <v>2975.24</v>
      </c>
      <c r="AH91" s="103" t="s">
        <v>153</v>
      </c>
      <c r="AI91" s="133" t="s">
        <v>241</v>
      </c>
      <c r="AJ91" s="133">
        <v>293</v>
      </c>
      <c r="AK91" s="135" t="s">
        <v>65</v>
      </c>
      <c r="AL91" s="136" t="s">
        <v>35</v>
      </c>
      <c r="AM91" s="104">
        <v>20</v>
      </c>
      <c r="AN91" s="104">
        <v>19</v>
      </c>
    </row>
    <row r="92" spans="1:40" ht="11.1" customHeight="1" x14ac:dyDescent="0.25">
      <c r="A92" s="216" t="s">
        <v>666</v>
      </c>
      <c r="B92" s="131" t="s">
        <v>242</v>
      </c>
      <c r="C92" s="149">
        <v>7.6678501805518096</v>
      </c>
      <c r="D92" s="149">
        <v>45.0462576097203</v>
      </c>
      <c r="E92" s="122">
        <v>1920</v>
      </c>
      <c r="F92" s="104" t="s">
        <v>169</v>
      </c>
      <c r="G92" s="113">
        <v>1.1399999999999999</v>
      </c>
      <c r="H92" s="113">
        <v>85</v>
      </c>
      <c r="I92" s="117">
        <v>340</v>
      </c>
      <c r="J92" s="117">
        <f t="shared" si="9"/>
        <v>13.2</v>
      </c>
      <c r="K92" s="117" t="s">
        <v>223</v>
      </c>
      <c r="L92" s="117">
        <f t="shared" si="10"/>
        <v>1122</v>
      </c>
      <c r="M92" s="149">
        <f t="shared" si="7"/>
        <v>987.5625</v>
      </c>
      <c r="N92" s="104">
        <f t="shared" si="11"/>
        <v>4488</v>
      </c>
      <c r="O92" s="149">
        <f t="shared" si="12"/>
        <v>0.40151515151515149</v>
      </c>
      <c r="P92" s="122">
        <v>93</v>
      </c>
      <c r="Q92" s="104">
        <v>0</v>
      </c>
      <c r="R92" s="149">
        <f t="shared" si="8"/>
        <v>134.4375</v>
      </c>
      <c r="S92" s="105">
        <v>4</v>
      </c>
      <c r="T92" s="104" t="s">
        <v>25</v>
      </c>
      <c r="U92" s="104" t="s">
        <v>25</v>
      </c>
      <c r="V92" s="104">
        <v>3.3</v>
      </c>
      <c r="W92" s="104">
        <v>2</v>
      </c>
      <c r="X92" s="104">
        <f t="shared" si="13"/>
        <v>16</v>
      </c>
      <c r="Y92" s="104">
        <v>16.5</v>
      </c>
      <c r="Z92" s="104" t="s">
        <v>25</v>
      </c>
      <c r="AA92" s="104" t="s">
        <v>26</v>
      </c>
      <c r="AB92" s="104" t="s">
        <v>27</v>
      </c>
      <c r="AC92" s="104" t="s">
        <v>28</v>
      </c>
      <c r="AD92" s="104" t="s">
        <v>47</v>
      </c>
      <c r="AE92" s="104" t="s">
        <v>30</v>
      </c>
      <c r="AF92" s="104" t="s">
        <v>31</v>
      </c>
      <c r="AG92" s="104">
        <v>1097.1099999999999</v>
      </c>
      <c r="AH92" s="103" t="s">
        <v>153</v>
      </c>
      <c r="AI92" s="133" t="s">
        <v>243</v>
      </c>
      <c r="AJ92" s="133">
        <v>293</v>
      </c>
      <c r="AK92" s="135" t="s">
        <v>65</v>
      </c>
      <c r="AL92" s="136" t="s">
        <v>35</v>
      </c>
      <c r="AM92" s="104">
        <v>20</v>
      </c>
      <c r="AN92" s="104">
        <v>11</v>
      </c>
    </row>
    <row r="93" spans="1:40" ht="11.1" customHeight="1" x14ac:dyDescent="0.25">
      <c r="A93" s="216" t="s">
        <v>667</v>
      </c>
      <c r="B93" s="131" t="s">
        <v>244</v>
      </c>
      <c r="C93" s="149">
        <v>7.6676360319651602</v>
      </c>
      <c r="D93" s="149">
        <v>45.045954381907102</v>
      </c>
      <c r="E93" s="122">
        <v>1920</v>
      </c>
      <c r="F93" s="104" t="s">
        <v>169</v>
      </c>
      <c r="G93" s="113">
        <v>1.1399999999999999</v>
      </c>
      <c r="H93" s="113">
        <v>85</v>
      </c>
      <c r="I93" s="117">
        <v>340</v>
      </c>
      <c r="J93" s="117">
        <f t="shared" si="9"/>
        <v>13.2</v>
      </c>
      <c r="K93" s="117" t="s">
        <v>223</v>
      </c>
      <c r="L93" s="117">
        <f t="shared" si="10"/>
        <v>1122</v>
      </c>
      <c r="M93" s="149">
        <f t="shared" si="7"/>
        <v>987.5625</v>
      </c>
      <c r="N93" s="104">
        <f t="shared" si="11"/>
        <v>4488</v>
      </c>
      <c r="O93" s="149">
        <f t="shared" si="12"/>
        <v>0.40151515151515149</v>
      </c>
      <c r="P93" s="122">
        <v>92</v>
      </c>
      <c r="Q93" s="104">
        <v>0</v>
      </c>
      <c r="R93" s="149">
        <f t="shared" si="8"/>
        <v>134.4375</v>
      </c>
      <c r="S93" s="105">
        <v>4</v>
      </c>
      <c r="T93" s="104" t="s">
        <v>25</v>
      </c>
      <c r="U93" s="104" t="s">
        <v>25</v>
      </c>
      <c r="V93" s="104">
        <v>3.3</v>
      </c>
      <c r="W93" s="104">
        <v>2</v>
      </c>
      <c r="X93" s="104">
        <f t="shared" si="13"/>
        <v>16</v>
      </c>
      <c r="Y93" s="104">
        <v>16.5</v>
      </c>
      <c r="Z93" s="104" t="s">
        <v>25</v>
      </c>
      <c r="AA93" s="104" t="s">
        <v>26</v>
      </c>
      <c r="AB93" s="104" t="s">
        <v>27</v>
      </c>
      <c r="AC93" s="104" t="s">
        <v>28</v>
      </c>
      <c r="AD93" s="104" t="s">
        <v>47</v>
      </c>
      <c r="AE93" s="104" t="s">
        <v>30</v>
      </c>
      <c r="AF93" s="104" t="s">
        <v>31</v>
      </c>
      <c r="AG93" s="104">
        <v>1859</v>
      </c>
      <c r="AH93" s="103"/>
      <c r="AI93" s="133" t="s">
        <v>245</v>
      </c>
      <c r="AJ93" s="133">
        <v>293</v>
      </c>
      <c r="AK93" s="135" t="s">
        <v>65</v>
      </c>
      <c r="AL93" s="136" t="s">
        <v>35</v>
      </c>
      <c r="AM93" s="104">
        <v>20</v>
      </c>
      <c r="AN93" s="104">
        <v>15</v>
      </c>
    </row>
    <row r="94" spans="1:40" ht="11.1" customHeight="1" x14ac:dyDescent="0.25">
      <c r="A94" s="216" t="s">
        <v>668</v>
      </c>
      <c r="B94" s="131" t="s">
        <v>246</v>
      </c>
      <c r="C94" s="149">
        <v>7.6671519824414203</v>
      </c>
      <c r="D94" s="149">
        <v>45.0461565433909</v>
      </c>
      <c r="E94" s="122">
        <v>1920</v>
      </c>
      <c r="F94" s="104" t="s">
        <v>169</v>
      </c>
      <c r="G94" s="113">
        <v>1.1399999999999999</v>
      </c>
      <c r="H94" s="113">
        <v>98</v>
      </c>
      <c r="I94" s="117">
        <v>396</v>
      </c>
      <c r="J94" s="117">
        <f t="shared" si="9"/>
        <v>13.2</v>
      </c>
      <c r="K94" s="117" t="s">
        <v>223</v>
      </c>
      <c r="L94" s="117">
        <f t="shared" si="10"/>
        <v>1293.5999999999999</v>
      </c>
      <c r="M94" s="149">
        <f t="shared" si="7"/>
        <v>1135.3625</v>
      </c>
      <c r="N94" s="104">
        <f t="shared" si="11"/>
        <v>5227.2</v>
      </c>
      <c r="O94" s="149">
        <f t="shared" si="12"/>
        <v>0.39898989898989901</v>
      </c>
      <c r="P94" s="122">
        <v>109</v>
      </c>
      <c r="Q94" s="104">
        <v>0</v>
      </c>
      <c r="R94" s="149">
        <f t="shared" si="8"/>
        <v>158.23750000000001</v>
      </c>
      <c r="S94" s="105">
        <v>4</v>
      </c>
      <c r="T94" s="104" t="s">
        <v>25</v>
      </c>
      <c r="U94" s="104" t="s">
        <v>25</v>
      </c>
      <c r="V94" s="104">
        <v>3.3</v>
      </c>
      <c r="W94" s="104">
        <v>2</v>
      </c>
      <c r="X94" s="104">
        <f t="shared" si="13"/>
        <v>16</v>
      </c>
      <c r="Y94" s="104">
        <v>16.5</v>
      </c>
      <c r="Z94" s="104" t="s">
        <v>25</v>
      </c>
      <c r="AA94" s="104" t="s">
        <v>26</v>
      </c>
      <c r="AB94" s="104" t="s">
        <v>27</v>
      </c>
      <c r="AC94" s="104" t="s">
        <v>28</v>
      </c>
      <c r="AD94" s="104" t="s">
        <v>44</v>
      </c>
      <c r="AE94" s="104" t="s">
        <v>30</v>
      </c>
      <c r="AF94" s="104" t="s">
        <v>31</v>
      </c>
      <c r="AG94" s="104">
        <v>2152.56</v>
      </c>
      <c r="AH94" s="103" t="s">
        <v>153</v>
      </c>
      <c r="AI94" s="133" t="s">
        <v>247</v>
      </c>
      <c r="AJ94" s="133">
        <v>23</v>
      </c>
      <c r="AK94" s="135" t="s">
        <v>65</v>
      </c>
      <c r="AL94" s="136" t="s">
        <v>35</v>
      </c>
      <c r="AM94" s="104">
        <v>23</v>
      </c>
      <c r="AN94" s="104">
        <v>16</v>
      </c>
    </row>
    <row r="95" spans="1:40" ht="11.1" customHeight="1" x14ac:dyDescent="0.25">
      <c r="A95" s="216" t="s">
        <v>669</v>
      </c>
      <c r="B95" s="131" t="s">
        <v>248</v>
      </c>
      <c r="C95" s="149">
        <v>7.6670428156251296</v>
      </c>
      <c r="D95" s="149">
        <v>45.046557092415398</v>
      </c>
      <c r="E95" s="122">
        <v>1920</v>
      </c>
      <c r="F95" s="104" t="s">
        <v>169</v>
      </c>
      <c r="G95" s="113">
        <v>1.1399999999999999</v>
      </c>
      <c r="H95" s="113">
        <v>85</v>
      </c>
      <c r="I95" s="117">
        <v>340</v>
      </c>
      <c r="J95" s="117">
        <f t="shared" si="9"/>
        <v>13.2</v>
      </c>
      <c r="K95" s="117" t="s">
        <v>226</v>
      </c>
      <c r="L95" s="117">
        <f t="shared" si="10"/>
        <v>1122</v>
      </c>
      <c r="M95" s="149">
        <f t="shared" si="7"/>
        <v>987.5625</v>
      </c>
      <c r="N95" s="104">
        <f t="shared" si="11"/>
        <v>4488</v>
      </c>
      <c r="O95" s="149">
        <f t="shared" si="12"/>
        <v>0.40151515151515149</v>
      </c>
      <c r="P95" s="122">
        <v>90</v>
      </c>
      <c r="Q95" s="104">
        <v>0</v>
      </c>
      <c r="R95" s="149">
        <f t="shared" si="8"/>
        <v>134.4375</v>
      </c>
      <c r="S95" s="105">
        <v>4</v>
      </c>
      <c r="T95" s="104" t="s">
        <v>25</v>
      </c>
      <c r="U95" s="104" t="s">
        <v>25</v>
      </c>
      <c r="V95" s="104">
        <v>3.3</v>
      </c>
      <c r="W95" s="104">
        <v>2</v>
      </c>
      <c r="X95" s="104">
        <f t="shared" si="13"/>
        <v>16</v>
      </c>
      <c r="Y95" s="104">
        <v>16.5</v>
      </c>
      <c r="Z95" s="104" t="s">
        <v>25</v>
      </c>
      <c r="AA95" s="104" t="s">
        <v>26</v>
      </c>
      <c r="AB95" s="104" t="s">
        <v>27</v>
      </c>
      <c r="AC95" s="104" t="s">
        <v>28</v>
      </c>
      <c r="AD95" s="104" t="s">
        <v>37</v>
      </c>
      <c r="AE95" s="104" t="s">
        <v>30</v>
      </c>
      <c r="AF95" s="104" t="s">
        <v>31</v>
      </c>
      <c r="AG95" s="104"/>
      <c r="AH95" s="103"/>
      <c r="AI95" s="133" t="s">
        <v>249</v>
      </c>
      <c r="AJ95" s="133">
        <v>45</v>
      </c>
      <c r="AK95" s="135" t="s">
        <v>65</v>
      </c>
      <c r="AL95" s="136" t="s">
        <v>35</v>
      </c>
      <c r="AM95" s="104">
        <v>20</v>
      </c>
      <c r="AN95" s="104">
        <v>14</v>
      </c>
    </row>
    <row r="96" spans="1:40" ht="11.1" customHeight="1" x14ac:dyDescent="0.25">
      <c r="A96" s="216" t="s">
        <v>670</v>
      </c>
      <c r="B96" s="131" t="s">
        <v>250</v>
      </c>
      <c r="C96" s="149">
        <v>7.6672305119545499</v>
      </c>
      <c r="D96" s="149">
        <v>45.0468956240016</v>
      </c>
      <c r="E96" s="122">
        <v>1920</v>
      </c>
      <c r="F96" s="104" t="s">
        <v>169</v>
      </c>
      <c r="G96" s="113">
        <v>1.1399999999999999</v>
      </c>
      <c r="H96" s="113">
        <v>85</v>
      </c>
      <c r="I96" s="117">
        <v>340</v>
      </c>
      <c r="J96" s="117">
        <f t="shared" si="9"/>
        <v>13.2</v>
      </c>
      <c r="K96" s="117" t="s">
        <v>226</v>
      </c>
      <c r="L96" s="117">
        <f t="shared" si="10"/>
        <v>1122</v>
      </c>
      <c r="M96" s="149">
        <f t="shared" si="7"/>
        <v>987.5625</v>
      </c>
      <c r="N96" s="104">
        <f t="shared" si="11"/>
        <v>4488</v>
      </c>
      <c r="O96" s="149">
        <f t="shared" si="12"/>
        <v>0.40151515151515149</v>
      </c>
      <c r="P96" s="122">
        <v>90</v>
      </c>
      <c r="Q96" s="104">
        <v>0</v>
      </c>
      <c r="R96" s="149">
        <f t="shared" si="8"/>
        <v>134.4375</v>
      </c>
      <c r="S96" s="105">
        <v>4</v>
      </c>
      <c r="T96" s="104" t="s">
        <v>25</v>
      </c>
      <c r="U96" s="104" t="s">
        <v>25</v>
      </c>
      <c r="V96" s="104">
        <v>3.3</v>
      </c>
      <c r="W96" s="104">
        <v>2</v>
      </c>
      <c r="X96" s="104">
        <f t="shared" si="13"/>
        <v>16</v>
      </c>
      <c r="Y96" s="104">
        <v>16.5</v>
      </c>
      <c r="Z96" s="104" t="s">
        <v>25</v>
      </c>
      <c r="AA96" s="104" t="s">
        <v>26</v>
      </c>
      <c r="AB96" s="104" t="s">
        <v>27</v>
      </c>
      <c r="AC96" s="104" t="s">
        <v>28</v>
      </c>
      <c r="AD96" s="104" t="s">
        <v>37</v>
      </c>
      <c r="AE96" s="104" t="s">
        <v>30</v>
      </c>
      <c r="AF96" s="104" t="s">
        <v>31</v>
      </c>
      <c r="AG96" s="104"/>
      <c r="AH96" s="103"/>
      <c r="AI96" s="133" t="s">
        <v>251</v>
      </c>
      <c r="AJ96" s="133">
        <v>23</v>
      </c>
      <c r="AK96" s="135" t="s">
        <v>65</v>
      </c>
      <c r="AL96" s="136" t="s">
        <v>35</v>
      </c>
      <c r="AM96" s="104">
        <v>19</v>
      </c>
      <c r="AN96" s="104">
        <v>13</v>
      </c>
    </row>
    <row r="97" spans="1:40" ht="11.1" customHeight="1" x14ac:dyDescent="0.25">
      <c r="A97" s="216" t="s">
        <v>671</v>
      </c>
      <c r="B97" s="131" t="s">
        <v>252</v>
      </c>
      <c r="C97" s="149">
        <v>7.6677987211299001</v>
      </c>
      <c r="D97" s="149">
        <v>45.0477522299893</v>
      </c>
      <c r="E97" s="122">
        <v>1920</v>
      </c>
      <c r="F97" s="104" t="s">
        <v>169</v>
      </c>
      <c r="G97" s="113">
        <v>1.1399999999999999</v>
      </c>
      <c r="H97" s="113">
        <v>85</v>
      </c>
      <c r="I97" s="117">
        <v>340</v>
      </c>
      <c r="J97" s="117">
        <f t="shared" si="9"/>
        <v>13.2</v>
      </c>
      <c r="K97" s="117" t="s">
        <v>223</v>
      </c>
      <c r="L97" s="117">
        <f t="shared" si="10"/>
        <v>1122</v>
      </c>
      <c r="M97" s="149">
        <f t="shared" si="7"/>
        <v>987.5625</v>
      </c>
      <c r="N97" s="104">
        <f t="shared" si="11"/>
        <v>4488</v>
      </c>
      <c r="O97" s="149">
        <f t="shared" si="12"/>
        <v>0.40151515151515149</v>
      </c>
      <c r="P97" s="122">
        <v>97</v>
      </c>
      <c r="Q97" s="104">
        <v>0</v>
      </c>
      <c r="R97" s="149">
        <f t="shared" si="8"/>
        <v>134.4375</v>
      </c>
      <c r="S97" s="105">
        <v>4</v>
      </c>
      <c r="T97" s="104" t="s">
        <v>25</v>
      </c>
      <c r="U97" s="104" t="s">
        <v>25</v>
      </c>
      <c r="V97" s="104">
        <v>3.3</v>
      </c>
      <c r="W97" s="104">
        <v>2</v>
      </c>
      <c r="X97" s="104">
        <f t="shared" si="13"/>
        <v>16</v>
      </c>
      <c r="Y97" s="104">
        <v>16.5</v>
      </c>
      <c r="Z97" s="104" t="s">
        <v>25</v>
      </c>
      <c r="AA97" s="104" t="s">
        <v>26</v>
      </c>
      <c r="AB97" s="104" t="s">
        <v>27</v>
      </c>
      <c r="AC97" s="104" t="s">
        <v>28</v>
      </c>
      <c r="AD97" s="104" t="s">
        <v>37</v>
      </c>
      <c r="AE97" s="104" t="s">
        <v>30</v>
      </c>
      <c r="AF97" s="104" t="s">
        <v>31</v>
      </c>
      <c r="AG97" s="104">
        <v>1844.78</v>
      </c>
      <c r="AH97" s="103"/>
      <c r="AI97" s="133" t="s">
        <v>253</v>
      </c>
      <c r="AJ97" s="133">
        <v>45</v>
      </c>
      <c r="AK97" s="135" t="s">
        <v>65</v>
      </c>
      <c r="AL97" s="136" t="s">
        <v>35</v>
      </c>
      <c r="AM97" s="104">
        <v>20</v>
      </c>
      <c r="AN97" s="104">
        <v>19</v>
      </c>
    </row>
    <row r="98" spans="1:40" ht="11.1" customHeight="1" x14ac:dyDescent="0.25">
      <c r="A98" s="216" t="s">
        <v>672</v>
      </c>
      <c r="B98" s="131" t="s">
        <v>254</v>
      </c>
      <c r="C98" s="149">
        <v>7.6680903276763903</v>
      </c>
      <c r="D98" s="149">
        <v>45.048035343406497</v>
      </c>
      <c r="E98" s="122">
        <v>1920</v>
      </c>
      <c r="F98" s="104" t="s">
        <v>169</v>
      </c>
      <c r="G98" s="113">
        <v>1.1399999999999999</v>
      </c>
      <c r="H98" s="113">
        <v>85</v>
      </c>
      <c r="I98" s="117">
        <v>340</v>
      </c>
      <c r="J98" s="117">
        <f t="shared" si="9"/>
        <v>13.2</v>
      </c>
      <c r="K98" s="117" t="s">
        <v>223</v>
      </c>
      <c r="L98" s="117">
        <f t="shared" si="10"/>
        <v>1122</v>
      </c>
      <c r="M98" s="149">
        <f t="shared" si="7"/>
        <v>987.5625</v>
      </c>
      <c r="N98" s="104">
        <f t="shared" si="11"/>
        <v>4488</v>
      </c>
      <c r="O98" s="149">
        <f t="shared" si="12"/>
        <v>0.40151515151515149</v>
      </c>
      <c r="P98" s="122">
        <v>94</v>
      </c>
      <c r="Q98" s="104">
        <v>0</v>
      </c>
      <c r="R98" s="149">
        <f t="shared" si="8"/>
        <v>134.4375</v>
      </c>
      <c r="S98" s="105">
        <v>4</v>
      </c>
      <c r="T98" s="104" t="s">
        <v>25</v>
      </c>
      <c r="U98" s="104" t="s">
        <v>25</v>
      </c>
      <c r="V98" s="104">
        <v>3.3</v>
      </c>
      <c r="W98" s="104">
        <v>2</v>
      </c>
      <c r="X98" s="104">
        <f t="shared" si="13"/>
        <v>16</v>
      </c>
      <c r="Y98" s="104">
        <v>16.5</v>
      </c>
      <c r="Z98" s="104" t="s">
        <v>25</v>
      </c>
      <c r="AA98" s="104" t="s">
        <v>26</v>
      </c>
      <c r="AB98" s="104" t="s">
        <v>27</v>
      </c>
      <c r="AC98" s="104" t="s">
        <v>28</v>
      </c>
      <c r="AD98" s="104" t="s">
        <v>37</v>
      </c>
      <c r="AE98" s="104" t="s">
        <v>30</v>
      </c>
      <c r="AF98" s="104" t="s">
        <v>31</v>
      </c>
      <c r="AG98" s="104">
        <v>2018.78</v>
      </c>
      <c r="AH98" s="103"/>
      <c r="AI98" s="133" t="s">
        <v>255</v>
      </c>
      <c r="AJ98" s="133">
        <v>45</v>
      </c>
      <c r="AK98" s="135" t="s">
        <v>65</v>
      </c>
      <c r="AL98" s="136" t="s">
        <v>35</v>
      </c>
      <c r="AM98" s="104">
        <v>20</v>
      </c>
      <c r="AN98" s="104">
        <v>18</v>
      </c>
    </row>
    <row r="99" spans="1:40" ht="11.1" customHeight="1" x14ac:dyDescent="0.25">
      <c r="A99" s="216" t="s">
        <v>673</v>
      </c>
      <c r="B99" s="131" t="s">
        <v>256</v>
      </c>
      <c r="C99" s="149">
        <v>7.6689315663356501</v>
      </c>
      <c r="D99" s="149">
        <v>45.0480866876661</v>
      </c>
      <c r="E99" s="122">
        <v>1920</v>
      </c>
      <c r="F99" s="104" t="s">
        <v>169</v>
      </c>
      <c r="G99" s="113">
        <v>1.1399999999999999</v>
      </c>
      <c r="H99" s="113">
        <v>115</v>
      </c>
      <c r="I99" s="113">
        <v>505</v>
      </c>
      <c r="J99" s="117">
        <f t="shared" si="9"/>
        <v>16.5</v>
      </c>
      <c r="K99" s="113">
        <v>19</v>
      </c>
      <c r="L99" s="117">
        <f t="shared" si="10"/>
        <v>1897.5</v>
      </c>
      <c r="M99" s="149">
        <f t="shared" si="7"/>
        <v>1646.28125</v>
      </c>
      <c r="N99" s="104">
        <f t="shared" si="11"/>
        <v>8332.5</v>
      </c>
      <c r="O99" s="149">
        <f t="shared" si="12"/>
        <v>0.34893489348934892</v>
      </c>
      <c r="P99" s="122">
        <v>174</v>
      </c>
      <c r="Q99" s="104">
        <v>0</v>
      </c>
      <c r="R99" s="149">
        <f t="shared" si="8"/>
        <v>251.21875</v>
      </c>
      <c r="S99" s="105">
        <v>5</v>
      </c>
      <c r="T99" s="104" t="s">
        <v>25</v>
      </c>
      <c r="U99" s="104" t="s">
        <v>25</v>
      </c>
      <c r="V99" s="104">
        <v>3.3</v>
      </c>
      <c r="W99" s="104">
        <v>3</v>
      </c>
      <c r="X99" s="104">
        <f t="shared" si="13"/>
        <v>24</v>
      </c>
      <c r="Y99" s="104">
        <v>16.5</v>
      </c>
      <c r="Z99" s="104" t="s">
        <v>25</v>
      </c>
      <c r="AA99" s="104" t="s">
        <v>26</v>
      </c>
      <c r="AB99" s="104" t="s">
        <v>27</v>
      </c>
      <c r="AC99" s="104" t="s">
        <v>28</v>
      </c>
      <c r="AD99" s="104" t="s">
        <v>29</v>
      </c>
      <c r="AE99" s="104" t="s">
        <v>30</v>
      </c>
      <c r="AF99" s="104" t="s">
        <v>31</v>
      </c>
      <c r="AG99" s="104">
        <v>6245</v>
      </c>
      <c r="AH99" s="103"/>
      <c r="AI99" s="133" t="s">
        <v>257</v>
      </c>
      <c r="AJ99" s="133">
        <v>225</v>
      </c>
      <c r="AK99" s="135" t="s">
        <v>65</v>
      </c>
      <c r="AL99" s="136" t="s">
        <v>35</v>
      </c>
      <c r="AM99" s="104">
        <v>35</v>
      </c>
      <c r="AN99" s="104">
        <v>34</v>
      </c>
    </row>
    <row r="100" spans="1:40" ht="11.1" customHeight="1" x14ac:dyDescent="0.25">
      <c r="A100" s="216" t="s">
        <v>674</v>
      </c>
      <c r="B100" s="131" t="s">
        <v>258</v>
      </c>
      <c r="C100" s="149">
        <v>7.6687488488889102</v>
      </c>
      <c r="D100" s="149">
        <v>45.047693309610302</v>
      </c>
      <c r="E100" s="122">
        <v>1920</v>
      </c>
      <c r="F100" s="104" t="s">
        <v>169</v>
      </c>
      <c r="G100" s="113">
        <v>1.1399999999999999</v>
      </c>
      <c r="H100" s="113">
        <v>85</v>
      </c>
      <c r="I100" s="117">
        <v>340</v>
      </c>
      <c r="J100" s="117">
        <f t="shared" si="9"/>
        <v>13.2</v>
      </c>
      <c r="K100" s="117" t="s">
        <v>226</v>
      </c>
      <c r="L100" s="117">
        <f t="shared" si="10"/>
        <v>1122</v>
      </c>
      <c r="M100" s="149">
        <f t="shared" si="7"/>
        <v>987.5625</v>
      </c>
      <c r="N100" s="104">
        <f t="shared" si="11"/>
        <v>4488</v>
      </c>
      <c r="O100" s="149">
        <f t="shared" si="12"/>
        <v>0.40151515151515149</v>
      </c>
      <c r="P100" s="122">
        <v>93</v>
      </c>
      <c r="Q100" s="104">
        <v>0</v>
      </c>
      <c r="R100" s="149">
        <f t="shared" si="8"/>
        <v>134.4375</v>
      </c>
      <c r="S100" s="105">
        <v>4</v>
      </c>
      <c r="T100" s="104" t="s">
        <v>25</v>
      </c>
      <c r="U100" s="104" t="s">
        <v>25</v>
      </c>
      <c r="V100" s="104">
        <v>3.3</v>
      </c>
      <c r="W100" s="104">
        <v>2</v>
      </c>
      <c r="X100" s="104">
        <f t="shared" si="13"/>
        <v>16</v>
      </c>
      <c r="Y100" s="104">
        <v>16.5</v>
      </c>
      <c r="Z100" s="104" t="s">
        <v>25</v>
      </c>
      <c r="AA100" s="104" t="s">
        <v>26</v>
      </c>
      <c r="AB100" s="104" t="s">
        <v>27</v>
      </c>
      <c r="AC100" s="104" t="s">
        <v>28</v>
      </c>
      <c r="AD100" s="104" t="s">
        <v>47</v>
      </c>
      <c r="AE100" s="104" t="s">
        <v>30</v>
      </c>
      <c r="AF100" s="104" t="s">
        <v>31</v>
      </c>
      <c r="AG100" s="104">
        <v>2964.32</v>
      </c>
      <c r="AH100" s="103"/>
      <c r="AI100" s="133" t="s">
        <v>259</v>
      </c>
      <c r="AJ100" s="133">
        <v>293</v>
      </c>
      <c r="AK100" s="135" t="s">
        <v>65</v>
      </c>
      <c r="AL100" s="136" t="s">
        <v>35</v>
      </c>
      <c r="AM100" s="104">
        <v>20</v>
      </c>
      <c r="AN100" s="104">
        <v>19</v>
      </c>
    </row>
    <row r="101" spans="1:40" ht="11.1" customHeight="1" x14ac:dyDescent="0.25">
      <c r="A101" s="216" t="s">
        <v>675</v>
      </c>
      <c r="B101" s="131" t="s">
        <v>260</v>
      </c>
      <c r="C101" s="149">
        <v>7.6685152918196904</v>
      </c>
      <c r="D101" s="149">
        <v>45.047339843179003</v>
      </c>
      <c r="E101" s="122">
        <v>1920</v>
      </c>
      <c r="F101" s="104" t="s">
        <v>169</v>
      </c>
      <c r="G101" s="113">
        <v>1.1399999999999999</v>
      </c>
      <c r="H101" s="113">
        <v>85</v>
      </c>
      <c r="I101" s="117">
        <v>340</v>
      </c>
      <c r="J101" s="117">
        <f t="shared" si="9"/>
        <v>13.2</v>
      </c>
      <c r="K101" s="117" t="s">
        <v>226</v>
      </c>
      <c r="L101" s="117">
        <f t="shared" si="10"/>
        <v>1122</v>
      </c>
      <c r="M101" s="149">
        <f t="shared" si="7"/>
        <v>987.5625</v>
      </c>
      <c r="N101" s="104">
        <f t="shared" si="11"/>
        <v>4488</v>
      </c>
      <c r="O101" s="149">
        <f t="shared" si="12"/>
        <v>0.40151515151515149</v>
      </c>
      <c r="P101" s="122">
        <v>93</v>
      </c>
      <c r="Q101" s="104">
        <v>0</v>
      </c>
      <c r="R101" s="149">
        <f t="shared" si="8"/>
        <v>134.4375</v>
      </c>
      <c r="S101" s="105">
        <v>4</v>
      </c>
      <c r="T101" s="104" t="s">
        <v>25</v>
      </c>
      <c r="U101" s="104" t="s">
        <v>25</v>
      </c>
      <c r="V101" s="104">
        <v>3.3</v>
      </c>
      <c r="W101" s="104">
        <v>2</v>
      </c>
      <c r="X101" s="104">
        <f t="shared" si="13"/>
        <v>16</v>
      </c>
      <c r="Y101" s="104">
        <v>16.5</v>
      </c>
      <c r="Z101" s="104" t="s">
        <v>25</v>
      </c>
      <c r="AA101" s="104" t="s">
        <v>26</v>
      </c>
      <c r="AB101" s="104" t="s">
        <v>27</v>
      </c>
      <c r="AC101" s="104" t="s">
        <v>28</v>
      </c>
      <c r="AD101" s="104" t="s">
        <v>47</v>
      </c>
      <c r="AE101" s="104" t="s">
        <v>30</v>
      </c>
      <c r="AF101" s="104" t="s">
        <v>31</v>
      </c>
      <c r="AG101" s="104">
        <v>1909.18</v>
      </c>
      <c r="AH101" s="103"/>
      <c r="AI101" s="133" t="s">
        <v>261</v>
      </c>
      <c r="AJ101" s="133">
        <v>293</v>
      </c>
      <c r="AK101" s="135" t="s">
        <v>65</v>
      </c>
      <c r="AL101" s="136" t="s">
        <v>35</v>
      </c>
      <c r="AM101" s="104">
        <v>20</v>
      </c>
      <c r="AN101" s="104">
        <v>15</v>
      </c>
    </row>
    <row r="102" spans="1:40" ht="11.1" customHeight="1" x14ac:dyDescent="0.25">
      <c r="A102" s="216" t="s">
        <v>676</v>
      </c>
      <c r="B102" s="131" t="s">
        <v>262</v>
      </c>
      <c r="C102" s="149">
        <v>7.6682403245881998</v>
      </c>
      <c r="D102" s="149">
        <v>45.0471758758177</v>
      </c>
      <c r="E102" s="122">
        <v>1920</v>
      </c>
      <c r="F102" s="104" t="s">
        <v>169</v>
      </c>
      <c r="G102" s="113">
        <v>1.1399999999999999</v>
      </c>
      <c r="H102" s="113">
        <v>85</v>
      </c>
      <c r="I102" s="117">
        <v>340</v>
      </c>
      <c r="J102" s="117">
        <f t="shared" si="9"/>
        <v>13.2</v>
      </c>
      <c r="K102" s="117" t="s">
        <v>223</v>
      </c>
      <c r="L102" s="117">
        <f t="shared" si="10"/>
        <v>1122</v>
      </c>
      <c r="M102" s="149">
        <f t="shared" si="7"/>
        <v>987.5625</v>
      </c>
      <c r="N102" s="104">
        <f t="shared" si="11"/>
        <v>4488</v>
      </c>
      <c r="O102" s="149">
        <f t="shared" si="12"/>
        <v>0.40151515151515149</v>
      </c>
      <c r="P102" s="122">
        <v>92</v>
      </c>
      <c r="Q102" s="104">
        <v>0</v>
      </c>
      <c r="R102" s="149">
        <f t="shared" si="8"/>
        <v>134.4375</v>
      </c>
      <c r="S102" s="105">
        <v>4</v>
      </c>
      <c r="T102" s="104" t="s">
        <v>25</v>
      </c>
      <c r="U102" s="104" t="s">
        <v>25</v>
      </c>
      <c r="V102" s="104">
        <v>3.3</v>
      </c>
      <c r="W102" s="104">
        <v>2</v>
      </c>
      <c r="X102" s="104">
        <f t="shared" si="13"/>
        <v>16</v>
      </c>
      <c r="Y102" s="104">
        <v>16.5</v>
      </c>
      <c r="Z102" s="104" t="s">
        <v>25</v>
      </c>
      <c r="AA102" s="104" t="s">
        <v>26</v>
      </c>
      <c r="AB102" s="104" t="s">
        <v>27</v>
      </c>
      <c r="AC102" s="104" t="s">
        <v>28</v>
      </c>
      <c r="AD102" s="104" t="s">
        <v>44</v>
      </c>
      <c r="AE102" s="104" t="s">
        <v>30</v>
      </c>
      <c r="AF102" s="104" t="s">
        <v>31</v>
      </c>
      <c r="AG102" s="104">
        <v>1880.76</v>
      </c>
      <c r="AH102" s="103" t="s">
        <v>153</v>
      </c>
      <c r="AI102" s="133" t="s">
        <v>263</v>
      </c>
      <c r="AJ102" s="133">
        <v>338</v>
      </c>
      <c r="AK102" s="135" t="s">
        <v>65</v>
      </c>
      <c r="AL102" s="136" t="s">
        <v>35</v>
      </c>
      <c r="AM102" s="104">
        <v>19</v>
      </c>
      <c r="AN102" s="104">
        <v>17</v>
      </c>
    </row>
    <row r="103" spans="1:40" ht="11.1" customHeight="1" x14ac:dyDescent="0.25">
      <c r="A103" s="216" t="s">
        <v>677</v>
      </c>
      <c r="B103" s="131" t="s">
        <v>264</v>
      </c>
      <c r="C103" s="149">
        <v>7.6679045086721702</v>
      </c>
      <c r="D103" s="149">
        <v>45.047411843896299</v>
      </c>
      <c r="E103" s="122">
        <v>1920</v>
      </c>
      <c r="F103" s="104" t="s">
        <v>169</v>
      </c>
      <c r="G103" s="113">
        <v>1.1399999999999999</v>
      </c>
      <c r="H103" s="113">
        <v>85</v>
      </c>
      <c r="I103" s="117">
        <v>340</v>
      </c>
      <c r="J103" s="117">
        <f t="shared" si="9"/>
        <v>13.2</v>
      </c>
      <c r="K103" s="117" t="s">
        <v>223</v>
      </c>
      <c r="L103" s="117">
        <f t="shared" si="10"/>
        <v>1122</v>
      </c>
      <c r="M103" s="149">
        <f t="shared" si="7"/>
        <v>987.5625</v>
      </c>
      <c r="N103" s="104">
        <f t="shared" si="11"/>
        <v>4488</v>
      </c>
      <c r="O103" s="149">
        <f t="shared" si="12"/>
        <v>0.40151515151515149</v>
      </c>
      <c r="P103" s="122">
        <v>92</v>
      </c>
      <c r="Q103" s="104">
        <v>0</v>
      </c>
      <c r="R103" s="149">
        <f t="shared" si="8"/>
        <v>134.4375</v>
      </c>
      <c r="S103" s="105">
        <v>4</v>
      </c>
      <c r="T103" s="104" t="s">
        <v>25</v>
      </c>
      <c r="U103" s="104" t="s">
        <v>25</v>
      </c>
      <c r="V103" s="104">
        <v>3.3</v>
      </c>
      <c r="W103" s="104">
        <v>2</v>
      </c>
      <c r="X103" s="104">
        <f t="shared" si="13"/>
        <v>16</v>
      </c>
      <c r="Y103" s="104">
        <v>16.5</v>
      </c>
      <c r="Z103" s="104" t="s">
        <v>25</v>
      </c>
      <c r="AA103" s="104" t="s">
        <v>26</v>
      </c>
      <c r="AB103" s="104" t="s">
        <v>27</v>
      </c>
      <c r="AC103" s="104" t="s">
        <v>28</v>
      </c>
      <c r="AD103" s="104" t="s">
        <v>44</v>
      </c>
      <c r="AE103" s="104" t="s">
        <v>30</v>
      </c>
      <c r="AF103" s="104" t="s">
        <v>31</v>
      </c>
      <c r="AG103" s="104">
        <v>2803.91</v>
      </c>
      <c r="AH103" s="103" t="s">
        <v>153</v>
      </c>
      <c r="AI103" s="133" t="s">
        <v>265</v>
      </c>
      <c r="AJ103" s="133">
        <v>338</v>
      </c>
      <c r="AK103" s="135" t="s">
        <v>65</v>
      </c>
      <c r="AL103" s="136" t="s">
        <v>35</v>
      </c>
      <c r="AM103" s="104">
        <v>19</v>
      </c>
      <c r="AN103" s="104">
        <v>17</v>
      </c>
    </row>
    <row r="104" spans="1:40" ht="11.1" customHeight="1" x14ac:dyDescent="0.25">
      <c r="A104" s="212" t="s">
        <v>678</v>
      </c>
      <c r="B104" s="131" t="s">
        <v>266</v>
      </c>
      <c r="C104" s="149">
        <v>7.6488540611762401</v>
      </c>
      <c r="D104" s="149">
        <v>45.1029192505259</v>
      </c>
      <c r="E104" s="122">
        <v>1961</v>
      </c>
      <c r="F104" s="104" t="s">
        <v>114</v>
      </c>
      <c r="G104" s="113">
        <v>1.1000000000000001</v>
      </c>
      <c r="H104" s="113">
        <v>465</v>
      </c>
      <c r="I104" s="113">
        <v>2622</v>
      </c>
      <c r="J104" s="117">
        <f t="shared" si="9"/>
        <v>23.099999999999998</v>
      </c>
      <c r="K104" s="113">
        <v>24</v>
      </c>
      <c r="L104" s="117">
        <f t="shared" si="10"/>
        <v>10741.499999999998</v>
      </c>
      <c r="M104" s="149">
        <f t="shared" si="7"/>
        <v>8870.4499999999989</v>
      </c>
      <c r="N104" s="104">
        <f t="shared" si="11"/>
        <v>60568.2</v>
      </c>
      <c r="O104" s="149">
        <f t="shared" si="12"/>
        <v>0.26392562433752365</v>
      </c>
      <c r="P104" s="122">
        <v>1271</v>
      </c>
      <c r="Q104" s="104">
        <v>0</v>
      </c>
      <c r="R104" s="149">
        <f t="shared" si="8"/>
        <v>1871.0499999999997</v>
      </c>
      <c r="S104" s="105">
        <v>7</v>
      </c>
      <c r="T104" s="104" t="s">
        <v>25</v>
      </c>
      <c r="U104" s="104" t="s">
        <v>25</v>
      </c>
      <c r="V104" s="104">
        <v>3.3</v>
      </c>
      <c r="W104" s="104">
        <v>11</v>
      </c>
      <c r="X104" s="104">
        <f t="shared" si="13"/>
        <v>88</v>
      </c>
      <c r="Y104" s="104">
        <v>16.5</v>
      </c>
      <c r="Z104" s="104" t="s">
        <v>25</v>
      </c>
      <c r="AA104" s="104" t="s">
        <v>26</v>
      </c>
      <c r="AB104" s="104" t="s">
        <v>102</v>
      </c>
      <c r="AC104" s="104" t="s">
        <v>28</v>
      </c>
      <c r="AD104" s="104" t="s">
        <v>47</v>
      </c>
      <c r="AE104" s="104" t="s">
        <v>30</v>
      </c>
      <c r="AF104" s="104" t="s">
        <v>31</v>
      </c>
      <c r="AG104" s="104">
        <v>40063.519999999997</v>
      </c>
      <c r="AH104" s="103"/>
      <c r="AI104" s="133" t="s">
        <v>267</v>
      </c>
      <c r="AJ104" s="133">
        <v>315</v>
      </c>
      <c r="AK104" s="135" t="s">
        <v>104</v>
      </c>
      <c r="AL104" s="136" t="s">
        <v>35</v>
      </c>
      <c r="AM104" s="104">
        <v>166</v>
      </c>
      <c r="AN104" s="104">
        <v>162</v>
      </c>
    </row>
    <row r="105" spans="1:40" ht="11.1" customHeight="1" x14ac:dyDescent="0.25">
      <c r="A105" s="212" t="s">
        <v>679</v>
      </c>
      <c r="B105" s="131" t="s">
        <v>268</v>
      </c>
      <c r="C105" s="149">
        <v>7.6519207498036002</v>
      </c>
      <c r="D105" s="149">
        <v>45.1044926742508</v>
      </c>
      <c r="E105" s="122">
        <v>1961</v>
      </c>
      <c r="F105" s="104" t="s">
        <v>114</v>
      </c>
      <c r="G105" s="113">
        <v>1.1000000000000001</v>
      </c>
      <c r="H105" s="113">
        <v>245</v>
      </c>
      <c r="I105" s="113">
        <v>1941</v>
      </c>
      <c r="J105" s="117">
        <f t="shared" si="9"/>
        <v>23.099999999999998</v>
      </c>
      <c r="K105" s="113">
        <v>23</v>
      </c>
      <c r="L105" s="117">
        <f t="shared" si="10"/>
        <v>5659.4999999999991</v>
      </c>
      <c r="M105" s="149">
        <f t="shared" si="7"/>
        <v>4273.9437499999995</v>
      </c>
      <c r="N105" s="104">
        <f t="shared" si="11"/>
        <v>44837.1</v>
      </c>
      <c r="O105" s="149">
        <f t="shared" si="12"/>
        <v>0.21280368266457911</v>
      </c>
      <c r="P105" s="122">
        <v>911</v>
      </c>
      <c r="Q105" s="104">
        <v>0</v>
      </c>
      <c r="R105" s="149">
        <f t="shared" si="8"/>
        <v>1385.5562499999999</v>
      </c>
      <c r="S105" s="105">
        <v>7</v>
      </c>
      <c r="T105" s="104" t="s">
        <v>25</v>
      </c>
      <c r="U105" s="104" t="s">
        <v>25</v>
      </c>
      <c r="V105" s="104">
        <v>3.3</v>
      </c>
      <c r="W105" s="104">
        <v>8</v>
      </c>
      <c r="X105" s="104">
        <f t="shared" si="13"/>
        <v>64</v>
      </c>
      <c r="Y105" s="104">
        <v>16.5</v>
      </c>
      <c r="Z105" s="104" t="s">
        <v>25</v>
      </c>
      <c r="AA105" s="104" t="s">
        <v>26</v>
      </c>
      <c r="AB105" s="104" t="s">
        <v>102</v>
      </c>
      <c r="AC105" s="104" t="s">
        <v>28</v>
      </c>
      <c r="AD105" s="104" t="s">
        <v>47</v>
      </c>
      <c r="AE105" s="104" t="s">
        <v>30</v>
      </c>
      <c r="AF105" s="104" t="s">
        <v>31</v>
      </c>
      <c r="AG105" s="104">
        <v>28438.9</v>
      </c>
      <c r="AH105" s="103"/>
      <c r="AI105" s="133" t="s">
        <v>269</v>
      </c>
      <c r="AJ105" s="133">
        <v>315</v>
      </c>
      <c r="AK105" s="135" t="s">
        <v>104</v>
      </c>
      <c r="AL105" s="136" t="s">
        <v>35</v>
      </c>
      <c r="AM105" s="104">
        <v>99</v>
      </c>
      <c r="AN105" s="104">
        <v>96</v>
      </c>
    </row>
    <row r="106" spans="1:40" ht="11.1" customHeight="1" x14ac:dyDescent="0.25">
      <c r="A106" s="213" t="s">
        <v>680</v>
      </c>
      <c r="B106" s="131" t="s">
        <v>270</v>
      </c>
      <c r="C106" s="149">
        <v>7.6915236960855999</v>
      </c>
      <c r="D106" s="149">
        <v>45.089253320791798</v>
      </c>
      <c r="E106" s="122">
        <v>1919</v>
      </c>
      <c r="F106" s="104" t="s">
        <v>169</v>
      </c>
      <c r="G106" s="113">
        <v>1.1399999999999999</v>
      </c>
      <c r="H106" s="113">
        <v>61</v>
      </c>
      <c r="I106" s="113">
        <v>216</v>
      </c>
      <c r="J106" s="117">
        <f t="shared" si="9"/>
        <v>19.799999999999997</v>
      </c>
      <c r="K106" s="113">
        <v>22</v>
      </c>
      <c r="L106" s="117">
        <f t="shared" si="10"/>
        <v>1207.7999999999997</v>
      </c>
      <c r="M106" s="149">
        <f t="shared" si="7"/>
        <v>1078.1624999999997</v>
      </c>
      <c r="N106" s="104">
        <f t="shared" si="11"/>
        <v>4276.7999999999993</v>
      </c>
      <c r="O106" s="149">
        <f t="shared" si="12"/>
        <v>0.38341750841750843</v>
      </c>
      <c r="P106" s="122">
        <v>107</v>
      </c>
      <c r="Q106" s="104">
        <v>65</v>
      </c>
      <c r="R106" s="149">
        <f t="shared" si="8"/>
        <v>129.63749999999999</v>
      </c>
      <c r="S106" s="104">
        <v>6</v>
      </c>
      <c r="T106" s="104" t="s">
        <v>25</v>
      </c>
      <c r="U106" s="104" t="s">
        <v>116</v>
      </c>
      <c r="V106" s="104">
        <v>3.3</v>
      </c>
      <c r="W106" s="104">
        <v>1</v>
      </c>
      <c r="X106" s="104">
        <f t="shared" si="13"/>
        <v>8</v>
      </c>
      <c r="Y106" s="104">
        <v>16.5</v>
      </c>
      <c r="Z106" s="104" t="s">
        <v>25</v>
      </c>
      <c r="AA106" s="104" t="s">
        <v>26</v>
      </c>
      <c r="AB106" s="104" t="s">
        <v>102</v>
      </c>
      <c r="AC106" s="104" t="s">
        <v>28</v>
      </c>
      <c r="AD106" s="104" t="s">
        <v>47</v>
      </c>
      <c r="AE106" s="104" t="s">
        <v>271</v>
      </c>
      <c r="AF106" s="104" t="s">
        <v>271</v>
      </c>
      <c r="AG106" s="104"/>
      <c r="AH106" s="103"/>
      <c r="AI106" s="133" t="s">
        <v>272</v>
      </c>
      <c r="AJ106" s="133">
        <v>293</v>
      </c>
      <c r="AK106" s="135" t="s">
        <v>155</v>
      </c>
      <c r="AL106" s="136" t="s">
        <v>35</v>
      </c>
      <c r="AM106" s="104">
        <v>17</v>
      </c>
      <c r="AN106" s="104">
        <v>15</v>
      </c>
    </row>
    <row r="107" spans="1:40" ht="11.1" customHeight="1" x14ac:dyDescent="0.25">
      <c r="A107" s="213" t="s">
        <v>681</v>
      </c>
      <c r="B107" s="131" t="s">
        <v>273</v>
      </c>
      <c r="C107" s="149">
        <v>7.7019505242303801</v>
      </c>
      <c r="D107" s="149">
        <v>45.1056227952824</v>
      </c>
      <c r="E107" s="122">
        <v>1973</v>
      </c>
      <c r="F107" s="104" t="s">
        <v>114</v>
      </c>
      <c r="G107" s="113">
        <v>1.1000000000000001</v>
      </c>
      <c r="H107" s="113">
        <v>145</v>
      </c>
      <c r="I107" s="113">
        <v>733</v>
      </c>
      <c r="J107" s="117">
        <f t="shared" si="9"/>
        <v>29.7</v>
      </c>
      <c r="K107" s="113">
        <v>38</v>
      </c>
      <c r="L107" s="117">
        <f t="shared" si="10"/>
        <v>4306.5</v>
      </c>
      <c r="M107" s="149">
        <f t="shared" si="7"/>
        <v>3634.6312499999999</v>
      </c>
      <c r="N107" s="104">
        <f t="shared" si="11"/>
        <v>21770.1</v>
      </c>
      <c r="O107" s="149">
        <f t="shared" si="12"/>
        <v>0.2651572569717181</v>
      </c>
      <c r="P107" s="122">
        <v>393</v>
      </c>
      <c r="Q107" s="104">
        <v>393</v>
      </c>
      <c r="R107" s="149">
        <f t="shared" si="8"/>
        <v>671.86874999999998</v>
      </c>
      <c r="S107" s="105">
        <v>9</v>
      </c>
      <c r="T107" s="104" t="s">
        <v>116</v>
      </c>
      <c r="U107" s="104" t="s">
        <v>25</v>
      </c>
      <c r="V107" s="104">
        <v>3.3</v>
      </c>
      <c r="W107" s="104">
        <v>3</v>
      </c>
      <c r="X107" s="104">
        <f t="shared" si="13"/>
        <v>24</v>
      </c>
      <c r="Y107" s="104">
        <v>16.5</v>
      </c>
      <c r="Z107" s="104" t="s">
        <v>25</v>
      </c>
      <c r="AA107" s="104" t="s">
        <v>26</v>
      </c>
      <c r="AB107" s="104" t="s">
        <v>102</v>
      </c>
      <c r="AC107" s="104" t="s">
        <v>28</v>
      </c>
      <c r="AD107" s="104" t="s">
        <v>47</v>
      </c>
      <c r="AE107" s="104" t="s">
        <v>30</v>
      </c>
      <c r="AF107" s="104" t="s">
        <v>63</v>
      </c>
      <c r="AG107" s="104">
        <v>15595.6</v>
      </c>
      <c r="AH107" s="103"/>
      <c r="AI107" s="133" t="s">
        <v>274</v>
      </c>
      <c r="AJ107" s="133">
        <v>293</v>
      </c>
      <c r="AK107" s="135" t="s">
        <v>155</v>
      </c>
      <c r="AL107" s="136" t="s">
        <v>35</v>
      </c>
      <c r="AM107" s="104">
        <v>76</v>
      </c>
      <c r="AN107" s="104">
        <v>42</v>
      </c>
    </row>
    <row r="108" spans="1:40" ht="11.1" customHeight="1" x14ac:dyDescent="0.25">
      <c r="A108" s="212" t="s">
        <v>682</v>
      </c>
      <c r="B108" s="131" t="s">
        <v>275</v>
      </c>
      <c r="C108" s="149">
        <v>7.6512432152010996</v>
      </c>
      <c r="D108" s="149">
        <v>45.104685866045301</v>
      </c>
      <c r="E108" s="122">
        <v>1961</v>
      </c>
      <c r="F108" s="104" t="s">
        <v>114</v>
      </c>
      <c r="G108" s="113">
        <v>1.1000000000000001</v>
      </c>
      <c r="H108" s="113">
        <v>97</v>
      </c>
      <c r="I108" s="113">
        <v>412</v>
      </c>
      <c r="J108" s="117">
        <f t="shared" si="9"/>
        <v>29.7</v>
      </c>
      <c r="K108" s="113">
        <v>36</v>
      </c>
      <c r="L108" s="117">
        <f t="shared" si="10"/>
        <v>2880.9</v>
      </c>
      <c r="M108" s="149">
        <f t="shared" si="7"/>
        <v>2497.9875000000002</v>
      </c>
      <c r="N108" s="104">
        <f t="shared" si="11"/>
        <v>12236.4</v>
      </c>
      <c r="O108" s="149">
        <f t="shared" si="12"/>
        <v>0.30277696054395087</v>
      </c>
      <c r="P108" s="122">
        <v>297</v>
      </c>
      <c r="Q108" s="104">
        <v>0</v>
      </c>
      <c r="R108" s="149">
        <f t="shared" si="8"/>
        <v>382.91249999999997</v>
      </c>
      <c r="S108" s="104">
        <v>9</v>
      </c>
      <c r="T108" s="104" t="s">
        <v>116</v>
      </c>
      <c r="U108" s="104" t="s">
        <v>116</v>
      </c>
      <c r="V108" s="104">
        <v>3.3</v>
      </c>
      <c r="W108" s="104">
        <v>1</v>
      </c>
      <c r="X108" s="104">
        <f t="shared" si="13"/>
        <v>8</v>
      </c>
      <c r="Y108" s="104">
        <v>16.5</v>
      </c>
      <c r="Z108" s="104" t="s">
        <v>25</v>
      </c>
      <c r="AA108" s="104" t="s">
        <v>26</v>
      </c>
      <c r="AB108" s="104" t="s">
        <v>102</v>
      </c>
      <c r="AC108" s="104" t="s">
        <v>28</v>
      </c>
      <c r="AD108" s="104" t="s">
        <v>37</v>
      </c>
      <c r="AE108" s="104" t="s">
        <v>30</v>
      </c>
      <c r="AF108" s="104" t="s">
        <v>31</v>
      </c>
      <c r="AG108" s="104">
        <v>9101.4</v>
      </c>
      <c r="AH108" s="103"/>
      <c r="AI108" s="133" t="s">
        <v>276</v>
      </c>
      <c r="AJ108" s="133">
        <v>68</v>
      </c>
      <c r="AK108" s="135" t="s">
        <v>104</v>
      </c>
      <c r="AL108" s="136" t="s">
        <v>35</v>
      </c>
      <c r="AM108" s="104">
        <v>40</v>
      </c>
      <c r="AN108" s="104">
        <v>38</v>
      </c>
    </row>
    <row r="109" spans="1:40" ht="11.1" customHeight="1" x14ac:dyDescent="0.25">
      <c r="A109" s="215" t="s">
        <v>683</v>
      </c>
      <c r="B109" s="131" t="s">
        <v>277</v>
      </c>
      <c r="C109" s="149">
        <v>7.6541287257614501</v>
      </c>
      <c r="D109" s="149">
        <v>45.057361775617899</v>
      </c>
      <c r="E109" s="122">
        <v>1961</v>
      </c>
      <c r="F109" s="104" t="s">
        <v>114</v>
      </c>
      <c r="G109" s="113">
        <v>1.1000000000000001</v>
      </c>
      <c r="H109" s="113">
        <v>200</v>
      </c>
      <c r="I109" s="113">
        <v>1100</v>
      </c>
      <c r="J109" s="117">
        <f t="shared" si="9"/>
        <v>26.4</v>
      </c>
      <c r="K109" s="113">
        <v>26</v>
      </c>
      <c r="L109" s="117">
        <f t="shared" si="10"/>
        <v>5280</v>
      </c>
      <c r="M109" s="149">
        <f t="shared" si="7"/>
        <v>4387.0625</v>
      </c>
      <c r="N109" s="104">
        <f t="shared" si="11"/>
        <v>29040</v>
      </c>
      <c r="O109" s="149">
        <f t="shared" si="12"/>
        <v>0.25757575757575757</v>
      </c>
      <c r="P109" s="122">
        <v>475</v>
      </c>
      <c r="Q109" s="104">
        <v>475</v>
      </c>
      <c r="R109" s="149">
        <f t="shared" si="8"/>
        <v>892.9375</v>
      </c>
      <c r="S109" s="105">
        <v>8</v>
      </c>
      <c r="T109" s="104" t="s">
        <v>25</v>
      </c>
      <c r="U109" s="104" t="s">
        <v>25</v>
      </c>
      <c r="V109" s="104">
        <v>3.3</v>
      </c>
      <c r="W109" s="104">
        <v>5</v>
      </c>
      <c r="X109" s="104">
        <f t="shared" si="13"/>
        <v>40</v>
      </c>
      <c r="Y109" s="104">
        <v>16.5</v>
      </c>
      <c r="Z109" s="104" t="s">
        <v>25</v>
      </c>
      <c r="AA109" s="104" t="s">
        <v>26</v>
      </c>
      <c r="AB109" s="104" t="s">
        <v>182</v>
      </c>
      <c r="AC109" s="104" t="s">
        <v>278</v>
      </c>
      <c r="AD109" s="104" t="s">
        <v>47</v>
      </c>
      <c r="AE109" s="104" t="s">
        <v>30</v>
      </c>
      <c r="AF109" s="104" t="s">
        <v>63</v>
      </c>
      <c r="AG109" s="104">
        <v>18383.98</v>
      </c>
      <c r="AH109" s="103"/>
      <c r="AI109" s="133" t="s">
        <v>279</v>
      </c>
      <c r="AJ109" s="133">
        <v>90</v>
      </c>
      <c r="AK109" s="135" t="s">
        <v>65</v>
      </c>
      <c r="AL109" s="136" t="s">
        <v>54</v>
      </c>
      <c r="AM109" s="104">
        <v>95</v>
      </c>
      <c r="AN109" s="104">
        <v>69</v>
      </c>
    </row>
    <row r="110" spans="1:40" ht="11.1" customHeight="1" x14ac:dyDescent="0.25">
      <c r="A110" s="212" t="s">
        <v>684</v>
      </c>
      <c r="B110" s="131" t="s">
        <v>280</v>
      </c>
      <c r="C110" s="149">
        <v>7.67113650799942</v>
      </c>
      <c r="D110" s="149">
        <v>45.090848305684403</v>
      </c>
      <c r="E110" s="122">
        <v>2006</v>
      </c>
      <c r="F110" s="122" t="s">
        <v>759</v>
      </c>
      <c r="G110" s="132">
        <v>0.34</v>
      </c>
      <c r="H110" s="113">
        <v>100</v>
      </c>
      <c r="I110" s="117">
        <v>367</v>
      </c>
      <c r="J110" s="117">
        <f t="shared" si="9"/>
        <v>23.099999999999998</v>
      </c>
      <c r="K110" s="117">
        <v>26</v>
      </c>
      <c r="L110" s="117">
        <f t="shared" si="10"/>
        <v>2310</v>
      </c>
      <c r="M110" s="149">
        <f t="shared" si="7"/>
        <v>2067.1062499999998</v>
      </c>
      <c r="N110" s="104">
        <f t="shared" si="11"/>
        <v>8477.6999999999989</v>
      </c>
      <c r="O110" s="149">
        <f t="shared" si="12"/>
        <v>0.35905965061278416</v>
      </c>
      <c r="P110" s="122">
        <v>176</v>
      </c>
      <c r="Q110" s="104">
        <v>0</v>
      </c>
      <c r="R110" s="149">
        <f t="shared" si="8"/>
        <v>242.89374999999998</v>
      </c>
      <c r="S110" s="105">
        <v>7</v>
      </c>
      <c r="T110" s="104" t="s">
        <v>25</v>
      </c>
      <c r="U110" s="104" t="s">
        <v>25</v>
      </c>
      <c r="V110" s="104">
        <v>3.3</v>
      </c>
      <c r="W110" s="104">
        <v>4</v>
      </c>
      <c r="X110" s="104">
        <f t="shared" si="13"/>
        <v>32</v>
      </c>
      <c r="Y110" s="104">
        <v>16.5</v>
      </c>
      <c r="Z110" s="104" t="s">
        <v>25</v>
      </c>
      <c r="AA110" s="104" t="s">
        <v>26</v>
      </c>
      <c r="AB110" s="104" t="s">
        <v>102</v>
      </c>
      <c r="AC110" s="104" t="s">
        <v>278</v>
      </c>
      <c r="AD110" s="104" t="s">
        <v>62</v>
      </c>
      <c r="AE110" s="104" t="s">
        <v>30</v>
      </c>
      <c r="AF110" s="104" t="s">
        <v>31</v>
      </c>
      <c r="AG110" s="104">
        <v>7140.14</v>
      </c>
      <c r="AH110" s="103"/>
      <c r="AI110" s="133" t="s">
        <v>281</v>
      </c>
      <c r="AJ110" s="133">
        <v>0</v>
      </c>
      <c r="AK110" s="135" t="s">
        <v>65</v>
      </c>
      <c r="AL110" s="136" t="s">
        <v>35</v>
      </c>
      <c r="AM110" s="104">
        <v>30</v>
      </c>
      <c r="AN110" s="104">
        <v>28</v>
      </c>
    </row>
    <row r="111" spans="1:40" ht="11.1" customHeight="1" x14ac:dyDescent="0.25">
      <c r="A111" s="215" t="s">
        <v>685</v>
      </c>
      <c r="B111" s="131" t="s">
        <v>282</v>
      </c>
      <c r="C111" s="149">
        <v>7.6334156001749598</v>
      </c>
      <c r="D111" s="149">
        <v>45.071188968211302</v>
      </c>
      <c r="E111" s="122">
        <v>1927</v>
      </c>
      <c r="F111" s="104" t="s">
        <v>169</v>
      </c>
      <c r="G111" s="132">
        <v>1.1399999999999999</v>
      </c>
      <c r="H111" s="113">
        <v>85</v>
      </c>
      <c r="I111" s="117">
        <v>342</v>
      </c>
      <c r="J111" s="117">
        <f t="shared" si="9"/>
        <v>13.2</v>
      </c>
      <c r="K111" s="117">
        <v>16</v>
      </c>
      <c r="L111" s="117">
        <f t="shared" si="10"/>
        <v>1122</v>
      </c>
      <c r="M111" s="149">
        <f t="shared" si="7"/>
        <v>982.71249999999998</v>
      </c>
      <c r="N111" s="104">
        <f t="shared" si="11"/>
        <v>4514.3999999999996</v>
      </c>
      <c r="O111" s="149">
        <f t="shared" si="12"/>
        <v>0.40005316321105799</v>
      </c>
      <c r="P111" s="122">
        <v>89</v>
      </c>
      <c r="Q111" s="104">
        <v>69</v>
      </c>
      <c r="R111" s="149">
        <f t="shared" si="8"/>
        <v>139.28749999999999</v>
      </c>
      <c r="S111" s="105">
        <v>4</v>
      </c>
      <c r="T111" s="104" t="s">
        <v>25</v>
      </c>
      <c r="U111" s="104" t="s">
        <v>25</v>
      </c>
      <c r="V111" s="104">
        <v>3.3</v>
      </c>
      <c r="W111" s="104">
        <v>1</v>
      </c>
      <c r="X111" s="104">
        <f t="shared" si="13"/>
        <v>8</v>
      </c>
      <c r="Y111" s="104">
        <v>16.5</v>
      </c>
      <c r="Z111" s="104" t="s">
        <v>25</v>
      </c>
      <c r="AA111" s="104" t="s">
        <v>26</v>
      </c>
      <c r="AB111" s="104" t="s">
        <v>182</v>
      </c>
      <c r="AC111" s="104" t="s">
        <v>28</v>
      </c>
      <c r="AD111" s="104" t="s">
        <v>44</v>
      </c>
      <c r="AE111" s="104" t="s">
        <v>271</v>
      </c>
      <c r="AF111" s="104" t="s">
        <v>271</v>
      </c>
      <c r="AG111" s="104">
        <v>198</v>
      </c>
      <c r="AH111" s="103"/>
      <c r="AI111" s="133" t="s">
        <v>283</v>
      </c>
      <c r="AJ111" s="133">
        <v>338</v>
      </c>
      <c r="AK111" s="135" t="s">
        <v>65</v>
      </c>
      <c r="AL111" s="136" t="s">
        <v>35</v>
      </c>
      <c r="AM111" s="104">
        <v>12</v>
      </c>
      <c r="AN111" s="104">
        <v>7</v>
      </c>
    </row>
    <row r="112" spans="1:40" ht="11.1" customHeight="1" x14ac:dyDescent="0.25">
      <c r="A112" s="215" t="s">
        <v>686</v>
      </c>
      <c r="B112" s="131" t="s">
        <v>284</v>
      </c>
      <c r="C112" s="149">
        <v>7.6480391420276801</v>
      </c>
      <c r="D112" s="149">
        <v>45.072584152361202</v>
      </c>
      <c r="E112" s="122">
        <v>1910</v>
      </c>
      <c r="F112" s="104" t="s">
        <v>169</v>
      </c>
      <c r="G112" s="113">
        <v>1.1399999999999999</v>
      </c>
      <c r="H112" s="113">
        <v>139</v>
      </c>
      <c r="I112" s="117">
        <v>573</v>
      </c>
      <c r="J112" s="117">
        <f t="shared" si="9"/>
        <v>16.5</v>
      </c>
      <c r="K112" s="117">
        <v>19</v>
      </c>
      <c r="L112" s="117">
        <f t="shared" si="10"/>
        <v>2293.5</v>
      </c>
      <c r="M112" s="149">
        <f t="shared" si="7"/>
        <v>2006.15625</v>
      </c>
      <c r="N112" s="104">
        <f t="shared" si="11"/>
        <v>9454.5</v>
      </c>
      <c r="O112" s="149">
        <f t="shared" si="12"/>
        <v>0.36379501824528004</v>
      </c>
      <c r="P112" s="122">
        <v>197</v>
      </c>
      <c r="Q112" s="104">
        <v>0</v>
      </c>
      <c r="R112" s="149">
        <f t="shared" si="8"/>
        <v>287.34375</v>
      </c>
      <c r="S112" s="104">
        <v>5</v>
      </c>
      <c r="T112" s="104" t="s">
        <v>25</v>
      </c>
      <c r="U112" s="104" t="s">
        <v>116</v>
      </c>
      <c r="V112" s="104">
        <v>3.3</v>
      </c>
      <c r="W112" s="104">
        <v>3</v>
      </c>
      <c r="X112" s="104">
        <f t="shared" si="13"/>
        <v>24</v>
      </c>
      <c r="Y112" s="104">
        <v>16.5</v>
      </c>
      <c r="Z112" s="104" t="s">
        <v>25</v>
      </c>
      <c r="AA112" s="104" t="s">
        <v>26</v>
      </c>
      <c r="AB112" s="104" t="s">
        <v>27</v>
      </c>
      <c r="AC112" s="104" t="s">
        <v>28</v>
      </c>
      <c r="AD112" s="104" t="s">
        <v>47</v>
      </c>
      <c r="AE112" s="104" t="s">
        <v>271</v>
      </c>
      <c r="AF112" s="104" t="s">
        <v>271</v>
      </c>
      <c r="AG112" s="104"/>
      <c r="AH112" s="103"/>
      <c r="AI112" s="133" t="s">
        <v>285</v>
      </c>
      <c r="AJ112" s="133">
        <v>135</v>
      </c>
      <c r="AK112" s="135" t="s">
        <v>65</v>
      </c>
      <c r="AL112" s="136" t="s">
        <v>35</v>
      </c>
      <c r="AM112" s="104">
        <v>40</v>
      </c>
      <c r="AN112" s="104">
        <v>38</v>
      </c>
    </row>
    <row r="113" spans="1:40" ht="11.1" customHeight="1" x14ac:dyDescent="0.25">
      <c r="A113" s="215" t="s">
        <v>687</v>
      </c>
      <c r="B113" s="131" t="s">
        <v>286</v>
      </c>
      <c r="C113" s="149">
        <v>7.6478144595237003</v>
      </c>
      <c r="D113" s="149">
        <v>45.0719982461898</v>
      </c>
      <c r="E113" s="122">
        <v>1910</v>
      </c>
      <c r="F113" s="104" t="s">
        <v>169</v>
      </c>
      <c r="G113" s="113">
        <v>1.1399999999999999</v>
      </c>
      <c r="H113" s="113">
        <v>139</v>
      </c>
      <c r="I113" s="117">
        <v>573</v>
      </c>
      <c r="J113" s="117">
        <f t="shared" si="9"/>
        <v>16.5</v>
      </c>
      <c r="K113" s="117">
        <v>20</v>
      </c>
      <c r="L113" s="117">
        <f t="shared" si="10"/>
        <v>2293.5</v>
      </c>
      <c r="M113" s="149">
        <f t="shared" si="7"/>
        <v>2006.15625</v>
      </c>
      <c r="N113" s="104">
        <f t="shared" si="11"/>
        <v>9454.5</v>
      </c>
      <c r="O113" s="149">
        <f t="shared" si="12"/>
        <v>0.36379501824528004</v>
      </c>
      <c r="P113" s="122">
        <v>237</v>
      </c>
      <c r="Q113" s="104">
        <v>0</v>
      </c>
      <c r="R113" s="149">
        <f t="shared" si="8"/>
        <v>287.34375</v>
      </c>
      <c r="S113" s="105">
        <v>5</v>
      </c>
      <c r="T113" s="104" t="s">
        <v>25</v>
      </c>
      <c r="U113" s="104" t="s">
        <v>116</v>
      </c>
      <c r="V113" s="104">
        <v>3.3</v>
      </c>
      <c r="W113" s="104">
        <v>3</v>
      </c>
      <c r="X113" s="104">
        <f t="shared" si="13"/>
        <v>24</v>
      </c>
      <c r="Y113" s="104">
        <v>16.5</v>
      </c>
      <c r="Z113" s="104" t="s">
        <v>25</v>
      </c>
      <c r="AA113" s="104" t="s">
        <v>26</v>
      </c>
      <c r="AB113" s="104" t="s">
        <v>27</v>
      </c>
      <c r="AC113" s="104" t="s">
        <v>28</v>
      </c>
      <c r="AD113" s="104" t="s">
        <v>47</v>
      </c>
      <c r="AE113" s="104" t="s">
        <v>271</v>
      </c>
      <c r="AF113" s="104" t="s">
        <v>271</v>
      </c>
      <c r="AG113" s="104"/>
      <c r="AH113" s="103"/>
      <c r="AI113" s="133" t="s">
        <v>287</v>
      </c>
      <c r="AJ113" s="133">
        <v>45</v>
      </c>
      <c r="AK113" s="135" t="s">
        <v>65</v>
      </c>
      <c r="AL113" s="136" t="s">
        <v>35</v>
      </c>
      <c r="AM113" s="104">
        <v>40</v>
      </c>
      <c r="AN113" s="104">
        <v>36</v>
      </c>
    </row>
    <row r="114" spans="1:40" ht="11.1" customHeight="1" x14ac:dyDescent="0.25">
      <c r="A114" s="215" t="s">
        <v>688</v>
      </c>
      <c r="B114" s="131" t="s">
        <v>288</v>
      </c>
      <c r="C114" s="149">
        <v>7.64753588005882</v>
      </c>
      <c r="D114" s="149">
        <v>45.0723182422524</v>
      </c>
      <c r="E114" s="122">
        <v>1910</v>
      </c>
      <c r="F114" s="104" t="s">
        <v>169</v>
      </c>
      <c r="G114" s="113">
        <v>1.1399999999999999</v>
      </c>
      <c r="H114" s="113">
        <v>282</v>
      </c>
      <c r="I114" s="117">
        <v>1300</v>
      </c>
      <c r="J114" s="117">
        <f t="shared" si="9"/>
        <v>19.799999999999997</v>
      </c>
      <c r="K114" s="117">
        <v>26</v>
      </c>
      <c r="L114" s="117">
        <f t="shared" si="10"/>
        <v>5583.5999999999995</v>
      </c>
      <c r="M114" s="149">
        <f t="shared" si="7"/>
        <v>4798.9124999999995</v>
      </c>
      <c r="N114" s="104">
        <f t="shared" si="11"/>
        <v>25739.999999999996</v>
      </c>
      <c r="O114" s="149">
        <f t="shared" si="12"/>
        <v>0.31793317793317794</v>
      </c>
      <c r="P114" s="122">
        <v>625</v>
      </c>
      <c r="Q114" s="104">
        <v>0</v>
      </c>
      <c r="R114" s="149">
        <f t="shared" si="8"/>
        <v>784.6875</v>
      </c>
      <c r="S114" s="104">
        <v>6</v>
      </c>
      <c r="T114" s="104" t="s">
        <v>25</v>
      </c>
      <c r="U114" s="104" t="s">
        <v>116</v>
      </c>
      <c r="V114" s="104">
        <v>3.3</v>
      </c>
      <c r="W114" s="104">
        <v>7</v>
      </c>
      <c r="X114" s="104">
        <f t="shared" si="13"/>
        <v>56</v>
      </c>
      <c r="Y114" s="104">
        <v>16.5</v>
      </c>
      <c r="Z114" s="104" t="s">
        <v>25</v>
      </c>
      <c r="AA114" s="104" t="s">
        <v>26</v>
      </c>
      <c r="AB114" s="104" t="s">
        <v>27</v>
      </c>
      <c r="AC114" s="104" t="s">
        <v>28</v>
      </c>
      <c r="AD114" s="104" t="s">
        <v>37</v>
      </c>
      <c r="AE114" s="104" t="s">
        <v>271</v>
      </c>
      <c r="AF114" s="104" t="s">
        <v>271</v>
      </c>
      <c r="AG114" s="104">
        <v>2428.16</v>
      </c>
      <c r="AH114" s="103"/>
      <c r="AI114" s="133" t="s">
        <v>289</v>
      </c>
      <c r="AJ114" s="133">
        <v>68</v>
      </c>
      <c r="AK114" s="135" t="s">
        <v>65</v>
      </c>
      <c r="AL114" s="136" t="s">
        <v>35</v>
      </c>
      <c r="AM114" s="104">
        <v>109</v>
      </c>
      <c r="AN114" s="104">
        <v>87</v>
      </c>
    </row>
    <row r="115" spans="1:40" ht="11.1" customHeight="1" x14ac:dyDescent="0.25">
      <c r="A115" s="215" t="s">
        <v>689</v>
      </c>
      <c r="B115" s="131" t="s">
        <v>290</v>
      </c>
      <c r="C115" s="149">
        <v>7.6481939765719504</v>
      </c>
      <c r="D115" s="149">
        <v>45.0718915475532</v>
      </c>
      <c r="E115" s="122">
        <v>1910</v>
      </c>
      <c r="F115" s="104" t="s">
        <v>169</v>
      </c>
      <c r="G115" s="113">
        <v>1.1399999999999999</v>
      </c>
      <c r="H115" s="113">
        <v>139</v>
      </c>
      <c r="I115" s="117">
        <v>573</v>
      </c>
      <c r="J115" s="117">
        <f t="shared" si="9"/>
        <v>16.5</v>
      </c>
      <c r="K115" s="117">
        <v>20</v>
      </c>
      <c r="L115" s="117">
        <f t="shared" si="10"/>
        <v>2293.5</v>
      </c>
      <c r="M115" s="149">
        <f t="shared" si="7"/>
        <v>2006.15625</v>
      </c>
      <c r="N115" s="104">
        <f t="shared" si="11"/>
        <v>9454.5</v>
      </c>
      <c r="O115" s="149">
        <f t="shared" si="12"/>
        <v>0.36379501824528004</v>
      </c>
      <c r="P115" s="122">
        <v>197</v>
      </c>
      <c r="Q115" s="104">
        <v>0</v>
      </c>
      <c r="R115" s="149">
        <f t="shared" si="8"/>
        <v>287.34375</v>
      </c>
      <c r="S115" s="104">
        <v>5</v>
      </c>
      <c r="T115" s="104" t="s">
        <v>25</v>
      </c>
      <c r="U115" s="104" t="s">
        <v>116</v>
      </c>
      <c r="V115" s="104">
        <v>3.3</v>
      </c>
      <c r="W115" s="104">
        <v>3</v>
      </c>
      <c r="X115" s="104">
        <f t="shared" si="13"/>
        <v>24</v>
      </c>
      <c r="Y115" s="104">
        <v>16.5</v>
      </c>
      <c r="Z115" s="104" t="s">
        <v>25</v>
      </c>
      <c r="AA115" s="104" t="s">
        <v>26</v>
      </c>
      <c r="AB115" s="104" t="s">
        <v>27</v>
      </c>
      <c r="AC115" s="104" t="s">
        <v>28</v>
      </c>
      <c r="AD115" s="104" t="s">
        <v>37</v>
      </c>
      <c r="AE115" s="104" t="s">
        <v>271</v>
      </c>
      <c r="AF115" s="104" t="s">
        <v>271</v>
      </c>
      <c r="AG115" s="104"/>
      <c r="AH115" s="103"/>
      <c r="AI115" s="133" t="s">
        <v>291</v>
      </c>
      <c r="AJ115" s="133">
        <v>293</v>
      </c>
      <c r="AK115" s="135" t="s">
        <v>65</v>
      </c>
      <c r="AL115" s="136" t="s">
        <v>35</v>
      </c>
      <c r="AM115" s="104">
        <v>40</v>
      </c>
      <c r="AN115" s="104">
        <v>34</v>
      </c>
    </row>
    <row r="116" spans="1:40" ht="11.1" customHeight="1" x14ac:dyDescent="0.25">
      <c r="A116" s="215" t="s">
        <v>690</v>
      </c>
      <c r="B116" s="131" t="s">
        <v>292</v>
      </c>
      <c r="C116" s="149">
        <v>7.6486564247319304</v>
      </c>
      <c r="D116" s="149">
        <v>45.0721513097279</v>
      </c>
      <c r="E116" s="122">
        <v>1910</v>
      </c>
      <c r="F116" s="104" t="s">
        <v>169</v>
      </c>
      <c r="G116" s="113">
        <v>1.1399999999999999</v>
      </c>
      <c r="H116" s="113">
        <v>282</v>
      </c>
      <c r="I116" s="117">
        <v>1300</v>
      </c>
      <c r="J116" s="117">
        <f t="shared" si="9"/>
        <v>16.5</v>
      </c>
      <c r="K116" s="117">
        <v>20</v>
      </c>
      <c r="L116" s="117">
        <f t="shared" si="10"/>
        <v>4653</v>
      </c>
      <c r="M116" s="149">
        <f t="shared" si="7"/>
        <v>3999.4375</v>
      </c>
      <c r="N116" s="104">
        <f t="shared" si="11"/>
        <v>21450</v>
      </c>
      <c r="O116" s="149">
        <f t="shared" si="12"/>
        <v>0.33813519813519816</v>
      </c>
      <c r="P116" s="122">
        <v>447</v>
      </c>
      <c r="Q116" s="104">
        <v>0</v>
      </c>
      <c r="R116" s="149">
        <f t="shared" si="8"/>
        <v>653.5625</v>
      </c>
      <c r="S116" s="104">
        <v>5</v>
      </c>
      <c r="T116" s="104" t="s">
        <v>25</v>
      </c>
      <c r="U116" s="104" t="s">
        <v>116</v>
      </c>
      <c r="V116" s="104">
        <v>3.3</v>
      </c>
      <c r="W116" s="104">
        <v>7</v>
      </c>
      <c r="X116" s="104">
        <f t="shared" si="13"/>
        <v>56</v>
      </c>
      <c r="Y116" s="104">
        <v>16.5</v>
      </c>
      <c r="Z116" s="104" t="s">
        <v>25</v>
      </c>
      <c r="AA116" s="104" t="s">
        <v>26</v>
      </c>
      <c r="AB116" s="104" t="s">
        <v>27</v>
      </c>
      <c r="AC116" s="104" t="s">
        <v>28</v>
      </c>
      <c r="AD116" s="104" t="s">
        <v>47</v>
      </c>
      <c r="AE116" s="104" t="s">
        <v>271</v>
      </c>
      <c r="AF116" s="104" t="s">
        <v>271</v>
      </c>
      <c r="AG116" s="104"/>
      <c r="AH116" s="103"/>
      <c r="AI116" s="133" t="s">
        <v>293</v>
      </c>
      <c r="AJ116" s="133">
        <v>45</v>
      </c>
      <c r="AK116" s="135" t="s">
        <v>65</v>
      </c>
      <c r="AL116" s="136" t="s">
        <v>35</v>
      </c>
      <c r="AM116" s="104">
        <v>84</v>
      </c>
      <c r="AN116" s="104">
        <v>70</v>
      </c>
    </row>
    <row r="117" spans="1:40" ht="11.1" customHeight="1" x14ac:dyDescent="0.25">
      <c r="A117" s="215" t="s">
        <v>691</v>
      </c>
      <c r="B117" s="131" t="s">
        <v>294</v>
      </c>
      <c r="C117" s="149">
        <v>7.6483930522633203</v>
      </c>
      <c r="D117" s="149">
        <v>45.072473231822599</v>
      </c>
      <c r="E117" s="122">
        <v>1910</v>
      </c>
      <c r="F117" s="104" t="s">
        <v>169</v>
      </c>
      <c r="G117" s="113">
        <v>1.1399999999999999</v>
      </c>
      <c r="H117" s="113">
        <v>139</v>
      </c>
      <c r="I117" s="117">
        <v>573</v>
      </c>
      <c r="J117" s="117">
        <f t="shared" si="9"/>
        <v>16.5</v>
      </c>
      <c r="K117" s="117">
        <v>20</v>
      </c>
      <c r="L117" s="117">
        <f t="shared" si="10"/>
        <v>2293.5</v>
      </c>
      <c r="M117" s="149">
        <f t="shared" si="7"/>
        <v>2006.15625</v>
      </c>
      <c r="N117" s="104">
        <f t="shared" si="11"/>
        <v>9454.5</v>
      </c>
      <c r="O117" s="149">
        <f t="shared" si="12"/>
        <v>0.36379501824528004</v>
      </c>
      <c r="P117" s="122">
        <v>198</v>
      </c>
      <c r="Q117" s="104">
        <v>0</v>
      </c>
      <c r="R117" s="149">
        <f t="shared" si="8"/>
        <v>287.34375</v>
      </c>
      <c r="S117" s="104">
        <v>5</v>
      </c>
      <c r="T117" s="104" t="s">
        <v>25</v>
      </c>
      <c r="U117" s="104" t="s">
        <v>116</v>
      </c>
      <c r="V117" s="104">
        <v>3.3</v>
      </c>
      <c r="W117" s="104">
        <v>3</v>
      </c>
      <c r="X117" s="104">
        <f t="shared" si="13"/>
        <v>24</v>
      </c>
      <c r="Y117" s="104">
        <v>16.5</v>
      </c>
      <c r="Z117" s="104" t="s">
        <v>25</v>
      </c>
      <c r="AA117" s="104" t="s">
        <v>26</v>
      </c>
      <c r="AB117" s="104" t="s">
        <v>27</v>
      </c>
      <c r="AC117" s="104" t="s">
        <v>28</v>
      </c>
      <c r="AD117" s="104" t="s">
        <v>37</v>
      </c>
      <c r="AE117" s="104" t="s">
        <v>271</v>
      </c>
      <c r="AF117" s="104" t="s">
        <v>271</v>
      </c>
      <c r="AG117" s="104"/>
      <c r="AH117" s="103"/>
      <c r="AI117" s="133" t="s">
        <v>295</v>
      </c>
      <c r="AJ117" s="133">
        <v>248</v>
      </c>
      <c r="AK117" s="135" t="s">
        <v>65</v>
      </c>
      <c r="AL117" s="136" t="s">
        <v>35</v>
      </c>
      <c r="AM117" s="104">
        <v>37</v>
      </c>
      <c r="AN117" s="104">
        <v>33</v>
      </c>
    </row>
    <row r="118" spans="1:40" ht="11.1" customHeight="1" x14ac:dyDescent="0.25">
      <c r="A118" s="216" t="s">
        <v>692</v>
      </c>
      <c r="B118" s="131" t="s">
        <v>296</v>
      </c>
      <c r="C118" s="149">
        <v>7.6707792583499197</v>
      </c>
      <c r="D118" s="149">
        <v>45.060707345007003</v>
      </c>
      <c r="E118" s="122">
        <v>1900</v>
      </c>
      <c r="F118" s="122" t="s">
        <v>169</v>
      </c>
      <c r="G118" s="132">
        <v>1.1399999999999999</v>
      </c>
      <c r="H118" s="113">
        <v>107</v>
      </c>
      <c r="I118" s="117">
        <v>556</v>
      </c>
      <c r="J118" s="117">
        <f t="shared" si="9"/>
        <v>19.799999999999997</v>
      </c>
      <c r="K118" s="117">
        <v>21</v>
      </c>
      <c r="L118" s="117">
        <f t="shared" si="10"/>
        <v>2118.6</v>
      </c>
      <c r="M118" s="149">
        <f t="shared" si="7"/>
        <v>1772.2124999999999</v>
      </c>
      <c r="N118" s="104">
        <f t="shared" si="11"/>
        <v>11008.8</v>
      </c>
      <c r="O118" s="149">
        <f t="shared" si="12"/>
        <v>0.29345614417556865</v>
      </c>
      <c r="P118" s="122">
        <v>230</v>
      </c>
      <c r="Q118" s="104">
        <v>0</v>
      </c>
      <c r="R118" s="149">
        <f t="shared" si="8"/>
        <v>346.38750000000005</v>
      </c>
      <c r="S118" s="104">
        <v>6</v>
      </c>
      <c r="T118" s="104" t="s">
        <v>25</v>
      </c>
      <c r="U118" s="104" t="s">
        <v>116</v>
      </c>
      <c r="V118" s="104">
        <v>3.3</v>
      </c>
      <c r="W118" s="104">
        <v>1</v>
      </c>
      <c r="X118" s="104">
        <f t="shared" si="13"/>
        <v>8</v>
      </c>
      <c r="Y118" s="104">
        <v>16.5</v>
      </c>
      <c r="Z118" s="104" t="s">
        <v>116</v>
      </c>
      <c r="AA118" s="104" t="s">
        <v>26</v>
      </c>
      <c r="AB118" s="104" t="s">
        <v>27</v>
      </c>
      <c r="AC118" s="104" t="s">
        <v>28</v>
      </c>
      <c r="AD118" s="104" t="s">
        <v>62</v>
      </c>
      <c r="AE118" s="104" t="s">
        <v>271</v>
      </c>
      <c r="AF118" s="104" t="s">
        <v>271</v>
      </c>
      <c r="AG118" s="104">
        <v>7987.48</v>
      </c>
      <c r="AH118" s="103"/>
      <c r="AI118" s="133" t="s">
        <v>297</v>
      </c>
      <c r="AJ118" s="133">
        <v>338</v>
      </c>
      <c r="AK118" s="135" t="s">
        <v>104</v>
      </c>
      <c r="AL118" s="136" t="s">
        <v>298</v>
      </c>
      <c r="AM118" s="104">
        <v>27</v>
      </c>
      <c r="AN118" s="104">
        <v>0</v>
      </c>
    </row>
    <row r="119" spans="1:40" ht="11.1" customHeight="1" x14ac:dyDescent="0.25">
      <c r="A119" s="216" t="s">
        <v>693</v>
      </c>
      <c r="B119" s="131" t="s">
        <v>299</v>
      </c>
      <c r="C119" s="149">
        <v>7.6845356371364204</v>
      </c>
      <c r="D119" s="149">
        <v>45.075652945621897</v>
      </c>
      <c r="E119" s="122">
        <v>1819</v>
      </c>
      <c r="F119" s="122" t="s">
        <v>169</v>
      </c>
      <c r="G119" s="132">
        <v>1.1399999999999999</v>
      </c>
      <c r="H119" s="113">
        <v>250</v>
      </c>
      <c r="I119" s="117">
        <v>1471</v>
      </c>
      <c r="J119" s="117">
        <f t="shared" si="9"/>
        <v>13.2</v>
      </c>
      <c r="K119" s="117">
        <v>14</v>
      </c>
      <c r="L119" s="117">
        <f t="shared" si="10"/>
        <v>3300</v>
      </c>
      <c r="M119" s="149">
        <f t="shared" si="7"/>
        <v>2688.8874999999998</v>
      </c>
      <c r="N119" s="104">
        <f t="shared" si="11"/>
        <v>19417.2</v>
      </c>
      <c r="O119" s="149">
        <f t="shared" si="12"/>
        <v>0.32146756483942068</v>
      </c>
      <c r="P119" s="122">
        <v>398</v>
      </c>
      <c r="Q119" s="104"/>
      <c r="R119" s="149">
        <f t="shared" si="8"/>
        <v>611.11249999999995</v>
      </c>
      <c r="S119" s="104">
        <v>4</v>
      </c>
      <c r="T119" s="104" t="s">
        <v>25</v>
      </c>
      <c r="U119" s="104" t="s">
        <v>116</v>
      </c>
      <c r="V119" s="104">
        <v>3.3</v>
      </c>
      <c r="W119" s="104">
        <v>3</v>
      </c>
      <c r="X119" s="104">
        <f t="shared" si="13"/>
        <v>24</v>
      </c>
      <c r="Y119" s="104">
        <v>16.5</v>
      </c>
      <c r="Z119" s="104" t="s">
        <v>116</v>
      </c>
      <c r="AA119" s="104" t="s">
        <v>26</v>
      </c>
      <c r="AB119" s="104" t="s">
        <v>300</v>
      </c>
      <c r="AC119" s="104" t="s">
        <v>28</v>
      </c>
      <c r="AD119" s="104" t="s">
        <v>37</v>
      </c>
      <c r="AE119" s="104" t="s">
        <v>271</v>
      </c>
      <c r="AF119" s="104" t="s">
        <v>271</v>
      </c>
      <c r="AG119" s="104">
        <v>1111.05</v>
      </c>
      <c r="AH119" s="103"/>
      <c r="AI119" s="133" t="s">
        <v>301</v>
      </c>
      <c r="AJ119" s="133">
        <v>135</v>
      </c>
      <c r="AK119" s="135" t="s">
        <v>65</v>
      </c>
      <c r="AL119" s="136" t="s">
        <v>35</v>
      </c>
      <c r="AM119" s="104">
        <v>17</v>
      </c>
      <c r="AN119" s="104">
        <v>13</v>
      </c>
    </row>
    <row r="120" spans="1:40" ht="11.1" customHeight="1" x14ac:dyDescent="0.25">
      <c r="A120" s="217" t="s">
        <v>694</v>
      </c>
      <c r="B120" s="131" t="s">
        <v>302</v>
      </c>
      <c r="C120" s="149">
        <v>7.6780926983948996</v>
      </c>
      <c r="D120" s="149">
        <v>45.078837086322103</v>
      </c>
      <c r="E120" s="122">
        <v>1919</v>
      </c>
      <c r="F120" s="104" t="s">
        <v>169</v>
      </c>
      <c r="G120" s="113">
        <v>1.1399999999999999</v>
      </c>
      <c r="H120" s="113">
        <v>183</v>
      </c>
      <c r="I120" s="117">
        <v>823</v>
      </c>
      <c r="J120" s="117">
        <f t="shared" si="9"/>
        <v>19.799999999999997</v>
      </c>
      <c r="K120" s="117">
        <v>22</v>
      </c>
      <c r="L120" s="117">
        <f t="shared" si="10"/>
        <v>3623.3999999999996</v>
      </c>
      <c r="M120" s="149">
        <f t="shared" si="7"/>
        <v>3112.7999999999997</v>
      </c>
      <c r="N120" s="104">
        <f t="shared" si="11"/>
        <v>16295.399999999998</v>
      </c>
      <c r="O120" s="149">
        <f t="shared" si="12"/>
        <v>0.32336733065773166</v>
      </c>
      <c r="P120" s="122">
        <v>310</v>
      </c>
      <c r="Q120" s="104">
        <v>310</v>
      </c>
      <c r="R120" s="149">
        <f t="shared" si="8"/>
        <v>510.59999999999991</v>
      </c>
      <c r="S120" s="105">
        <v>6</v>
      </c>
      <c r="T120" s="104" t="s">
        <v>25</v>
      </c>
      <c r="U120" s="104" t="s">
        <v>25</v>
      </c>
      <c r="V120" s="104">
        <v>3.3</v>
      </c>
      <c r="W120" s="104">
        <v>2</v>
      </c>
      <c r="X120" s="104">
        <f t="shared" si="13"/>
        <v>16</v>
      </c>
      <c r="Y120" s="104">
        <v>16.5</v>
      </c>
      <c r="Z120" s="104" t="s">
        <v>116</v>
      </c>
      <c r="AA120" s="104" t="s">
        <v>26</v>
      </c>
      <c r="AB120" s="104" t="s">
        <v>27</v>
      </c>
      <c r="AC120" s="104" t="s">
        <v>28</v>
      </c>
      <c r="AD120" s="104" t="s">
        <v>44</v>
      </c>
      <c r="AE120" s="104" t="s">
        <v>271</v>
      </c>
      <c r="AF120" s="104" t="s">
        <v>271</v>
      </c>
      <c r="AG120" s="104"/>
      <c r="AH120" s="103"/>
      <c r="AI120" s="133" t="s">
        <v>303</v>
      </c>
      <c r="AJ120" s="133">
        <v>0</v>
      </c>
      <c r="AK120" s="135" t="s">
        <v>65</v>
      </c>
      <c r="AL120" s="136" t="s">
        <v>54</v>
      </c>
      <c r="AM120" s="104">
        <v>34</v>
      </c>
      <c r="AN120" s="104">
        <v>28</v>
      </c>
    </row>
    <row r="121" spans="1:40" ht="11.1" customHeight="1" x14ac:dyDescent="0.25">
      <c r="A121" s="217" t="s">
        <v>695</v>
      </c>
      <c r="B121" s="131" t="s">
        <v>304</v>
      </c>
      <c r="C121" s="149">
        <v>7.7201417723074304</v>
      </c>
      <c r="D121" s="149">
        <v>45.075953903211399</v>
      </c>
      <c r="E121" s="122">
        <v>1950</v>
      </c>
      <c r="F121" s="122" t="s">
        <v>765</v>
      </c>
      <c r="G121" s="132">
        <v>1.1499999999999999</v>
      </c>
      <c r="H121" s="113">
        <v>188</v>
      </c>
      <c r="I121" s="117">
        <v>1064</v>
      </c>
      <c r="J121" s="117">
        <f t="shared" si="9"/>
        <v>33</v>
      </c>
      <c r="K121" s="117">
        <v>35</v>
      </c>
      <c r="L121" s="117">
        <f t="shared" si="10"/>
        <v>6204</v>
      </c>
      <c r="M121" s="149">
        <f t="shared" si="7"/>
        <v>5125.5625</v>
      </c>
      <c r="N121" s="104">
        <f t="shared" si="11"/>
        <v>35112</v>
      </c>
      <c r="O121" s="149">
        <f t="shared" si="12"/>
        <v>0.23729778992936887</v>
      </c>
      <c r="P121" s="122">
        <v>575</v>
      </c>
      <c r="Q121" s="104">
        <v>575</v>
      </c>
      <c r="R121" s="149">
        <f t="shared" si="8"/>
        <v>1078.4375</v>
      </c>
      <c r="S121" s="104">
        <v>10</v>
      </c>
      <c r="T121" s="104" t="s">
        <v>116</v>
      </c>
      <c r="U121" s="104" t="s">
        <v>25</v>
      </c>
      <c r="V121" s="104">
        <v>3.3</v>
      </c>
      <c r="W121" s="104">
        <v>5</v>
      </c>
      <c r="X121" s="104">
        <f t="shared" si="13"/>
        <v>40</v>
      </c>
      <c r="Y121" s="104">
        <v>16.5</v>
      </c>
      <c r="Z121" s="104" t="s">
        <v>25</v>
      </c>
      <c r="AA121" s="104" t="s">
        <v>26</v>
      </c>
      <c r="AB121" s="104" t="s">
        <v>115</v>
      </c>
      <c r="AC121" s="104" t="s">
        <v>278</v>
      </c>
      <c r="AD121" s="104" t="s">
        <v>67</v>
      </c>
      <c r="AE121" s="104" t="s">
        <v>30</v>
      </c>
      <c r="AF121" s="104" t="s">
        <v>63</v>
      </c>
      <c r="AG121" s="104">
        <v>23530</v>
      </c>
      <c r="AH121" s="103"/>
      <c r="AI121" s="133" t="s">
        <v>305</v>
      </c>
      <c r="AJ121" s="133">
        <v>113</v>
      </c>
      <c r="AK121" s="135" t="s">
        <v>155</v>
      </c>
      <c r="AL121" s="136" t="s">
        <v>35</v>
      </c>
      <c r="AM121" s="104">
        <v>100</v>
      </c>
      <c r="AN121" s="104">
        <v>79</v>
      </c>
    </row>
    <row r="122" spans="1:40" ht="11.1" customHeight="1" x14ac:dyDescent="0.25">
      <c r="A122" s="217" t="s">
        <v>696</v>
      </c>
      <c r="B122" s="131" t="s">
        <v>306</v>
      </c>
      <c r="C122" s="149">
        <v>7.7219371322436903</v>
      </c>
      <c r="D122" s="149">
        <v>45.076550972676102</v>
      </c>
      <c r="E122" s="122">
        <v>1950</v>
      </c>
      <c r="F122" s="122" t="s">
        <v>765</v>
      </c>
      <c r="G122" s="132">
        <v>1.1499999999999999</v>
      </c>
      <c r="H122" s="113">
        <v>140</v>
      </c>
      <c r="I122" s="117">
        <v>675</v>
      </c>
      <c r="J122" s="117">
        <f t="shared" si="9"/>
        <v>33</v>
      </c>
      <c r="K122" s="117">
        <v>32</v>
      </c>
      <c r="L122" s="117">
        <f t="shared" si="10"/>
        <v>4620</v>
      </c>
      <c r="M122" s="149">
        <f t="shared" si="7"/>
        <v>3934.875</v>
      </c>
      <c r="N122" s="104">
        <f t="shared" si="11"/>
        <v>22275</v>
      </c>
      <c r="O122" s="149">
        <f t="shared" si="12"/>
        <v>0.26801346801346804</v>
      </c>
      <c r="P122" s="122">
        <v>361</v>
      </c>
      <c r="Q122" s="104">
        <v>361</v>
      </c>
      <c r="R122" s="149">
        <f t="shared" si="8"/>
        <v>685.125</v>
      </c>
      <c r="S122" s="105">
        <v>10</v>
      </c>
      <c r="T122" s="104" t="s">
        <v>25</v>
      </c>
      <c r="U122" s="104" t="s">
        <v>25</v>
      </c>
      <c r="V122" s="104">
        <v>3.3</v>
      </c>
      <c r="W122" s="104">
        <v>3</v>
      </c>
      <c r="X122" s="104">
        <f t="shared" si="13"/>
        <v>24</v>
      </c>
      <c r="Y122" s="104">
        <v>16.5</v>
      </c>
      <c r="Z122" s="104" t="s">
        <v>25</v>
      </c>
      <c r="AA122" s="104" t="s">
        <v>26</v>
      </c>
      <c r="AB122" s="104" t="s">
        <v>182</v>
      </c>
      <c r="AC122" s="104" t="s">
        <v>278</v>
      </c>
      <c r="AD122" s="104" t="s">
        <v>29</v>
      </c>
      <c r="AE122" s="104" t="s">
        <v>30</v>
      </c>
      <c r="AF122" s="104" t="s">
        <v>63</v>
      </c>
      <c r="AG122" s="104">
        <v>14224.14</v>
      </c>
      <c r="AH122" s="103"/>
      <c r="AI122" s="133" t="s">
        <v>307</v>
      </c>
      <c r="AJ122" s="133">
        <v>225</v>
      </c>
      <c r="AK122" s="135" t="s">
        <v>155</v>
      </c>
      <c r="AL122" s="136" t="s">
        <v>54</v>
      </c>
      <c r="AM122" s="104">
        <v>78</v>
      </c>
      <c r="AN122" s="104">
        <v>54</v>
      </c>
    </row>
    <row r="123" spans="1:40" ht="11.1" customHeight="1" x14ac:dyDescent="0.25">
      <c r="A123" s="217" t="s">
        <v>697</v>
      </c>
      <c r="B123" s="131" t="s">
        <v>308</v>
      </c>
      <c r="C123" s="149">
        <v>7.7231088319720103</v>
      </c>
      <c r="D123" s="149">
        <v>45.0768602475489</v>
      </c>
      <c r="E123" s="122">
        <v>1950</v>
      </c>
      <c r="F123" s="122" t="s">
        <v>765</v>
      </c>
      <c r="G123" s="132">
        <v>1.1499999999999999</v>
      </c>
      <c r="H123" s="113">
        <v>83</v>
      </c>
      <c r="I123" s="117">
        <v>352</v>
      </c>
      <c r="J123" s="117">
        <f t="shared" si="9"/>
        <v>16.5</v>
      </c>
      <c r="K123" s="117">
        <v>18</v>
      </c>
      <c r="L123" s="117">
        <f t="shared" si="10"/>
        <v>1369.5</v>
      </c>
      <c r="M123" s="149">
        <f t="shared" si="7"/>
        <v>1194.5625</v>
      </c>
      <c r="N123" s="104">
        <f t="shared" si="11"/>
        <v>5808</v>
      </c>
      <c r="O123" s="149">
        <f t="shared" si="12"/>
        <v>0.35700757575757575</v>
      </c>
      <c r="P123" s="122">
        <v>121</v>
      </c>
      <c r="Q123" s="104">
        <v>0</v>
      </c>
      <c r="R123" s="149">
        <f t="shared" si="8"/>
        <v>174.9375</v>
      </c>
      <c r="S123" s="105">
        <v>5</v>
      </c>
      <c r="T123" s="104" t="s">
        <v>25</v>
      </c>
      <c r="U123" s="104" t="s">
        <v>25</v>
      </c>
      <c r="V123" s="104">
        <v>3.3</v>
      </c>
      <c r="W123" s="104">
        <v>2</v>
      </c>
      <c r="X123" s="104">
        <f t="shared" si="13"/>
        <v>16</v>
      </c>
      <c r="Y123" s="104">
        <v>16.5</v>
      </c>
      <c r="Z123" s="104" t="s">
        <v>25</v>
      </c>
      <c r="AA123" s="104" t="s">
        <v>26</v>
      </c>
      <c r="AB123" s="104" t="s">
        <v>182</v>
      </c>
      <c r="AC123" s="104" t="s">
        <v>28</v>
      </c>
      <c r="AD123" s="104" t="s">
        <v>47</v>
      </c>
      <c r="AE123" s="104" t="s">
        <v>30</v>
      </c>
      <c r="AF123" s="104" t="s">
        <v>63</v>
      </c>
      <c r="AG123" s="104">
        <v>3998.55</v>
      </c>
      <c r="AH123" s="103"/>
      <c r="AI123" s="133" t="s">
        <v>309</v>
      </c>
      <c r="AJ123" s="133">
        <v>158</v>
      </c>
      <c r="AK123" s="135" t="s">
        <v>155</v>
      </c>
      <c r="AL123" s="136" t="s">
        <v>54</v>
      </c>
      <c r="AM123" s="104">
        <v>20</v>
      </c>
      <c r="AN123" s="104">
        <v>11</v>
      </c>
    </row>
    <row r="124" spans="1:40" ht="11.1" customHeight="1" x14ac:dyDescent="0.25">
      <c r="A124" s="217" t="s">
        <v>698</v>
      </c>
      <c r="B124" s="131" t="s">
        <v>310</v>
      </c>
      <c r="C124" s="149">
        <v>7.6847673146131301</v>
      </c>
      <c r="D124" s="149">
        <v>45.0777909985703</v>
      </c>
      <c r="E124" s="122">
        <v>1819</v>
      </c>
      <c r="F124" s="122" t="s">
        <v>169</v>
      </c>
      <c r="G124" s="132">
        <v>1.1399999999999999</v>
      </c>
      <c r="H124" s="113">
        <v>150</v>
      </c>
      <c r="I124" s="117">
        <v>887</v>
      </c>
      <c r="J124" s="117">
        <f t="shared" si="9"/>
        <v>13.2</v>
      </c>
      <c r="K124" s="117">
        <v>16</v>
      </c>
      <c r="L124" s="117">
        <f t="shared" si="10"/>
        <v>1980</v>
      </c>
      <c r="M124" s="149">
        <f t="shared" si="7"/>
        <v>1613.0875000000001</v>
      </c>
      <c r="N124" s="104">
        <f t="shared" si="11"/>
        <v>11708.4</v>
      </c>
      <c r="O124" s="149">
        <f t="shared" si="12"/>
        <v>0.32062450889959349</v>
      </c>
      <c r="P124" s="122">
        <v>239</v>
      </c>
      <c r="Q124" s="104">
        <v>239</v>
      </c>
      <c r="R124" s="149">
        <f t="shared" si="8"/>
        <v>366.91250000000002</v>
      </c>
      <c r="S124" s="104">
        <v>4</v>
      </c>
      <c r="T124" s="104" t="s">
        <v>311</v>
      </c>
      <c r="U124" s="104" t="s">
        <v>116</v>
      </c>
      <c r="V124" s="104">
        <v>3.3</v>
      </c>
      <c r="W124" s="104">
        <v>2</v>
      </c>
      <c r="X124" s="104">
        <f t="shared" si="13"/>
        <v>16</v>
      </c>
      <c r="Y124" s="104">
        <v>16.5</v>
      </c>
      <c r="Z124" s="104" t="s">
        <v>25</v>
      </c>
      <c r="AA124" s="104" t="s">
        <v>26</v>
      </c>
      <c r="AB124" s="104" t="s">
        <v>182</v>
      </c>
      <c r="AC124" s="104" t="s">
        <v>28</v>
      </c>
      <c r="AD124" s="104" t="s">
        <v>47</v>
      </c>
      <c r="AE124" s="104" t="s">
        <v>271</v>
      </c>
      <c r="AF124" s="104" t="s">
        <v>271</v>
      </c>
      <c r="AG124" s="104"/>
      <c r="AH124" s="103"/>
      <c r="AI124" s="133" t="s">
        <v>312</v>
      </c>
      <c r="AJ124" s="133">
        <v>293</v>
      </c>
      <c r="AK124" s="135" t="s">
        <v>65</v>
      </c>
      <c r="AL124" s="136" t="s">
        <v>54</v>
      </c>
      <c r="AM124" s="104">
        <v>13</v>
      </c>
      <c r="AN124" s="104">
        <v>12</v>
      </c>
    </row>
    <row r="125" spans="1:40" ht="11.1" customHeight="1" x14ac:dyDescent="0.25">
      <c r="A125" s="216" t="s">
        <v>699</v>
      </c>
      <c r="B125" s="131" t="s">
        <v>313</v>
      </c>
      <c r="C125" s="149">
        <v>7.6817107230516504</v>
      </c>
      <c r="D125" s="149">
        <v>45.075970691965502</v>
      </c>
      <c r="E125" s="122">
        <v>1900</v>
      </c>
      <c r="F125" s="122" t="s">
        <v>169</v>
      </c>
      <c r="G125" s="132">
        <v>1.1399999999999999</v>
      </c>
      <c r="H125" s="113">
        <v>89</v>
      </c>
      <c r="I125" s="117">
        <v>336</v>
      </c>
      <c r="J125" s="117">
        <f t="shared" si="9"/>
        <v>19.799999999999997</v>
      </c>
      <c r="K125" s="117">
        <v>20</v>
      </c>
      <c r="L125" s="117">
        <f t="shared" si="10"/>
        <v>1762.1999999999998</v>
      </c>
      <c r="M125" s="149">
        <f t="shared" si="7"/>
        <v>1556.0624999999998</v>
      </c>
      <c r="N125" s="104">
        <f t="shared" si="11"/>
        <v>6652.7999999999993</v>
      </c>
      <c r="O125" s="149">
        <f t="shared" si="12"/>
        <v>0.36589105339105338</v>
      </c>
      <c r="P125" s="122">
        <v>159</v>
      </c>
      <c r="Q125" s="104">
        <v>159</v>
      </c>
      <c r="R125" s="149">
        <f t="shared" si="8"/>
        <v>206.13750000000002</v>
      </c>
      <c r="S125" s="105">
        <v>6</v>
      </c>
      <c r="T125" s="104" t="s">
        <v>25</v>
      </c>
      <c r="U125" s="104" t="s">
        <v>25</v>
      </c>
      <c r="V125" s="104">
        <v>3.3</v>
      </c>
      <c r="W125" s="104">
        <v>1</v>
      </c>
      <c r="X125" s="104">
        <f t="shared" si="13"/>
        <v>8</v>
      </c>
      <c r="Y125" s="104">
        <v>16.5</v>
      </c>
      <c r="Z125" s="104" t="s">
        <v>25</v>
      </c>
      <c r="AA125" s="104" t="s">
        <v>26</v>
      </c>
      <c r="AB125" s="104" t="s">
        <v>182</v>
      </c>
      <c r="AC125" s="104" t="s">
        <v>28</v>
      </c>
      <c r="AD125" s="104" t="s">
        <v>29</v>
      </c>
      <c r="AE125" s="104" t="s">
        <v>271</v>
      </c>
      <c r="AF125" s="104" t="s">
        <v>271</v>
      </c>
      <c r="AG125" s="104">
        <v>3516.43</v>
      </c>
      <c r="AH125" s="103"/>
      <c r="AI125" s="133" t="s">
        <v>314</v>
      </c>
      <c r="AJ125" s="133">
        <v>225</v>
      </c>
      <c r="AK125" s="135" t="s">
        <v>65</v>
      </c>
      <c r="AL125" s="136" t="s">
        <v>54</v>
      </c>
      <c r="AM125" s="104">
        <v>18</v>
      </c>
      <c r="AN125" s="104">
        <v>16</v>
      </c>
    </row>
    <row r="126" spans="1:40" ht="11.1" customHeight="1" x14ac:dyDescent="0.25">
      <c r="A126" s="216" t="s">
        <v>700</v>
      </c>
      <c r="B126" s="131" t="s">
        <v>315</v>
      </c>
      <c r="C126" s="149">
        <v>7.6815095235206003</v>
      </c>
      <c r="D126" s="149">
        <v>45.076083526114502</v>
      </c>
      <c r="E126" s="122">
        <v>1900</v>
      </c>
      <c r="F126" s="122" t="s">
        <v>169</v>
      </c>
      <c r="G126" s="132">
        <v>1.1399999999999999</v>
      </c>
      <c r="H126" s="113">
        <v>44</v>
      </c>
      <c r="I126" s="117">
        <v>118</v>
      </c>
      <c r="J126" s="117">
        <f t="shared" si="9"/>
        <v>19.799999999999997</v>
      </c>
      <c r="K126" s="117">
        <v>18</v>
      </c>
      <c r="L126" s="117">
        <f t="shared" si="10"/>
        <v>871.19999999999982</v>
      </c>
      <c r="M126" s="149">
        <f t="shared" si="7"/>
        <v>804.0374999999998</v>
      </c>
      <c r="N126" s="104">
        <f t="shared" si="11"/>
        <v>2336.3999999999996</v>
      </c>
      <c r="O126" s="149">
        <f t="shared" si="12"/>
        <v>0.47389145694230439</v>
      </c>
      <c r="P126" s="122">
        <v>51</v>
      </c>
      <c r="Q126" s="104"/>
      <c r="R126" s="149">
        <f t="shared" si="8"/>
        <v>67.162499999999994</v>
      </c>
      <c r="S126" s="105">
        <v>6</v>
      </c>
      <c r="T126" s="104" t="s">
        <v>25</v>
      </c>
      <c r="U126" s="104" t="s">
        <v>116</v>
      </c>
      <c r="V126" s="104">
        <v>3.3</v>
      </c>
      <c r="W126" s="104">
        <v>1</v>
      </c>
      <c r="X126" s="104">
        <f t="shared" si="13"/>
        <v>8</v>
      </c>
      <c r="Y126" s="104">
        <v>16.5</v>
      </c>
      <c r="Z126" s="104" t="s">
        <v>25</v>
      </c>
      <c r="AA126" s="104" t="s">
        <v>26</v>
      </c>
      <c r="AB126" s="104" t="s">
        <v>182</v>
      </c>
      <c r="AC126" s="104" t="s">
        <v>28</v>
      </c>
      <c r="AD126" s="104" t="s">
        <v>29</v>
      </c>
      <c r="AE126" s="104" t="s">
        <v>271</v>
      </c>
      <c r="AF126" s="104" t="s">
        <v>271</v>
      </c>
      <c r="AG126" s="104">
        <v>980.52</v>
      </c>
      <c r="AH126" s="103"/>
      <c r="AI126" s="133" t="s">
        <v>316</v>
      </c>
      <c r="AJ126" s="133">
        <v>158</v>
      </c>
      <c r="AK126" s="135" t="s">
        <v>65</v>
      </c>
      <c r="AL126" s="136" t="s">
        <v>54</v>
      </c>
      <c r="AM126" s="104">
        <v>9</v>
      </c>
      <c r="AN126" s="104">
        <v>5</v>
      </c>
    </row>
    <row r="127" spans="1:40" ht="11.1" customHeight="1" x14ac:dyDescent="0.25">
      <c r="A127" s="216" t="s">
        <v>701</v>
      </c>
      <c r="B127" s="131" t="s">
        <v>317</v>
      </c>
      <c r="C127" s="149">
        <v>7.6808071233425004</v>
      </c>
      <c r="D127" s="149">
        <v>45.076139622366298</v>
      </c>
      <c r="E127" s="122">
        <v>1900</v>
      </c>
      <c r="F127" s="122" t="s">
        <v>169</v>
      </c>
      <c r="G127" s="132">
        <v>1.1399999999999999</v>
      </c>
      <c r="H127" s="113">
        <v>154</v>
      </c>
      <c r="I127" s="117">
        <v>658</v>
      </c>
      <c r="J127" s="117">
        <f t="shared" si="9"/>
        <v>23.099999999999998</v>
      </c>
      <c r="K127" s="117">
        <v>21</v>
      </c>
      <c r="L127" s="117">
        <f t="shared" si="10"/>
        <v>3557.3999999999996</v>
      </c>
      <c r="M127" s="149">
        <f t="shared" si="7"/>
        <v>3098.0749999999998</v>
      </c>
      <c r="N127" s="104">
        <f t="shared" si="11"/>
        <v>15199.8</v>
      </c>
      <c r="O127" s="149">
        <f t="shared" si="12"/>
        <v>0.32062263977157596</v>
      </c>
      <c r="P127" s="122">
        <v>382</v>
      </c>
      <c r="Q127" s="104">
        <v>209</v>
      </c>
      <c r="R127" s="149">
        <f t="shared" si="8"/>
        <v>459.32499999999993</v>
      </c>
      <c r="S127" s="104">
        <v>7</v>
      </c>
      <c r="T127" s="104" t="s">
        <v>25</v>
      </c>
      <c r="U127" s="104" t="s">
        <v>116</v>
      </c>
      <c r="V127" s="104">
        <v>3.3</v>
      </c>
      <c r="W127" s="104">
        <v>4</v>
      </c>
      <c r="X127" s="104">
        <f t="shared" si="13"/>
        <v>32</v>
      </c>
      <c r="Y127" s="104">
        <v>16.5</v>
      </c>
      <c r="Z127" s="104" t="s">
        <v>25</v>
      </c>
      <c r="AA127" s="104" t="s">
        <v>26</v>
      </c>
      <c r="AB127" s="104" t="s">
        <v>182</v>
      </c>
      <c r="AC127" s="104" t="s">
        <v>28</v>
      </c>
      <c r="AD127" s="104" t="s">
        <v>37</v>
      </c>
      <c r="AE127" s="104" t="s">
        <v>271</v>
      </c>
      <c r="AF127" s="104" t="s">
        <v>271</v>
      </c>
      <c r="AG127" s="104">
        <v>5692.66</v>
      </c>
      <c r="AH127" s="103"/>
      <c r="AI127" s="133" t="s">
        <v>318</v>
      </c>
      <c r="AJ127" s="133">
        <v>0</v>
      </c>
      <c r="AK127" s="135" t="s">
        <v>65</v>
      </c>
      <c r="AL127" s="136" t="s">
        <v>54</v>
      </c>
      <c r="AM127" s="104">
        <v>30</v>
      </c>
      <c r="AN127" s="104">
        <v>20</v>
      </c>
    </row>
    <row r="128" spans="1:40" ht="11.1" customHeight="1" x14ac:dyDescent="0.25">
      <c r="A128" s="213" t="s">
        <v>702</v>
      </c>
      <c r="B128" s="131" t="s">
        <v>319</v>
      </c>
      <c r="C128" s="149">
        <v>7.7298486561699704</v>
      </c>
      <c r="D128" s="149">
        <v>45.106226853960997</v>
      </c>
      <c r="E128" s="122">
        <v>1971</v>
      </c>
      <c r="F128" s="104" t="s">
        <v>114</v>
      </c>
      <c r="G128" s="113">
        <v>1.1000000000000001</v>
      </c>
      <c r="H128" s="113">
        <v>138</v>
      </c>
      <c r="I128" s="117">
        <v>662</v>
      </c>
      <c r="J128" s="117">
        <f t="shared" si="9"/>
        <v>16.5</v>
      </c>
      <c r="K128" s="117">
        <v>17</v>
      </c>
      <c r="L128" s="117">
        <f t="shared" si="10"/>
        <v>2277</v>
      </c>
      <c r="M128" s="149">
        <f t="shared" si="7"/>
        <v>1942.375</v>
      </c>
      <c r="N128" s="104">
        <f t="shared" si="11"/>
        <v>10923</v>
      </c>
      <c r="O128" s="149">
        <f t="shared" si="12"/>
        <v>0.32967133571363177</v>
      </c>
      <c r="P128" s="122">
        <v>177</v>
      </c>
      <c r="Q128" s="104">
        <v>177</v>
      </c>
      <c r="R128" s="149">
        <f t="shared" si="8"/>
        <v>334.625</v>
      </c>
      <c r="S128" s="105">
        <v>5</v>
      </c>
      <c r="T128" s="104" t="s">
        <v>25</v>
      </c>
      <c r="U128" s="104" t="s">
        <v>25</v>
      </c>
      <c r="V128" s="104">
        <v>3.3</v>
      </c>
      <c r="W128" s="104">
        <v>3</v>
      </c>
      <c r="X128" s="104">
        <f t="shared" si="13"/>
        <v>24</v>
      </c>
      <c r="Y128" s="104">
        <v>16.5</v>
      </c>
      <c r="Z128" s="104" t="s">
        <v>25</v>
      </c>
      <c r="AA128" s="104" t="s">
        <v>26</v>
      </c>
      <c r="AB128" s="104" t="s">
        <v>182</v>
      </c>
      <c r="AC128" s="104" t="s">
        <v>28</v>
      </c>
      <c r="AD128" s="104" t="s">
        <v>107</v>
      </c>
      <c r="AE128" s="104" t="s">
        <v>30</v>
      </c>
      <c r="AF128" s="104" t="s">
        <v>63</v>
      </c>
      <c r="AG128" s="104">
        <v>6574.55</v>
      </c>
      <c r="AH128" s="103"/>
      <c r="AI128" s="133" t="s">
        <v>320</v>
      </c>
      <c r="AJ128" s="133">
        <v>338</v>
      </c>
      <c r="AK128" s="135" t="s">
        <v>155</v>
      </c>
      <c r="AL128" s="136" t="s">
        <v>35</v>
      </c>
      <c r="AM128" s="104">
        <v>41</v>
      </c>
      <c r="AN128" s="104">
        <v>26</v>
      </c>
    </row>
    <row r="129" spans="1:40" ht="11.1" customHeight="1" x14ac:dyDescent="0.25">
      <c r="A129" s="213" t="s">
        <v>703</v>
      </c>
      <c r="B129" s="131" t="s">
        <v>321</v>
      </c>
      <c r="C129" s="149">
        <v>7.7305180454539997</v>
      </c>
      <c r="D129" s="149">
        <v>45.106338772854301</v>
      </c>
      <c r="E129" s="122">
        <v>1971</v>
      </c>
      <c r="F129" s="104" t="s">
        <v>114</v>
      </c>
      <c r="G129" s="113">
        <v>1.1000000000000001</v>
      </c>
      <c r="H129" s="113">
        <v>138</v>
      </c>
      <c r="I129" s="117">
        <v>662</v>
      </c>
      <c r="J129" s="117">
        <f t="shared" si="9"/>
        <v>16.5</v>
      </c>
      <c r="K129" s="117">
        <v>17</v>
      </c>
      <c r="L129" s="117">
        <f t="shared" si="10"/>
        <v>2277</v>
      </c>
      <c r="M129" s="149">
        <f t="shared" si="7"/>
        <v>1942.375</v>
      </c>
      <c r="N129" s="104">
        <f t="shared" si="11"/>
        <v>10923</v>
      </c>
      <c r="O129" s="149">
        <f t="shared" si="12"/>
        <v>0.32967133571363177</v>
      </c>
      <c r="P129" s="122">
        <v>223</v>
      </c>
      <c r="Q129" s="104">
        <v>0</v>
      </c>
      <c r="R129" s="149">
        <f t="shared" si="8"/>
        <v>334.625</v>
      </c>
      <c r="S129" s="105">
        <v>5</v>
      </c>
      <c r="T129" s="104" t="s">
        <v>25</v>
      </c>
      <c r="U129" s="104" t="s">
        <v>25</v>
      </c>
      <c r="V129" s="104">
        <v>3.3</v>
      </c>
      <c r="W129" s="104">
        <v>3</v>
      </c>
      <c r="X129" s="104">
        <f t="shared" si="13"/>
        <v>24</v>
      </c>
      <c r="Y129" s="104">
        <v>16.5</v>
      </c>
      <c r="Z129" s="104" t="s">
        <v>25</v>
      </c>
      <c r="AA129" s="104" t="s">
        <v>26</v>
      </c>
      <c r="AB129" s="104" t="s">
        <v>182</v>
      </c>
      <c r="AC129" s="104" t="s">
        <v>28</v>
      </c>
      <c r="AD129" s="104" t="s">
        <v>107</v>
      </c>
      <c r="AE129" s="104" t="s">
        <v>30</v>
      </c>
      <c r="AF129" s="104" t="s">
        <v>63</v>
      </c>
      <c r="AG129" s="104">
        <v>6646.79</v>
      </c>
      <c r="AH129" s="103"/>
      <c r="AI129" s="133" t="s">
        <v>322</v>
      </c>
      <c r="AJ129" s="133">
        <v>315</v>
      </c>
      <c r="AK129" s="135" t="s">
        <v>155</v>
      </c>
      <c r="AL129" s="136" t="s">
        <v>35</v>
      </c>
      <c r="AM129" s="104">
        <v>41</v>
      </c>
      <c r="AN129" s="104">
        <v>24</v>
      </c>
    </row>
    <row r="130" spans="1:40" ht="11.1" customHeight="1" x14ac:dyDescent="0.25">
      <c r="A130" s="213" t="s">
        <v>704</v>
      </c>
      <c r="B130" s="131" t="s">
        <v>323</v>
      </c>
      <c r="C130" s="149">
        <v>7.7311356958994804</v>
      </c>
      <c r="D130" s="149">
        <v>45.106389099174002</v>
      </c>
      <c r="E130" s="122">
        <v>1971</v>
      </c>
      <c r="F130" s="104" t="s">
        <v>114</v>
      </c>
      <c r="G130" s="113">
        <v>1.1000000000000001</v>
      </c>
      <c r="H130" s="113">
        <v>138</v>
      </c>
      <c r="I130" s="117">
        <v>662</v>
      </c>
      <c r="J130" s="117">
        <f t="shared" si="9"/>
        <v>16.5</v>
      </c>
      <c r="K130" s="117">
        <v>19</v>
      </c>
      <c r="L130" s="117">
        <f t="shared" si="10"/>
        <v>2277</v>
      </c>
      <c r="M130" s="149">
        <f t="shared" ref="M130:M193" si="14">L130-R130</f>
        <v>1942.375</v>
      </c>
      <c r="N130" s="104">
        <f t="shared" si="11"/>
        <v>10923</v>
      </c>
      <c r="O130" s="149">
        <f t="shared" si="12"/>
        <v>0.32967133571363177</v>
      </c>
      <c r="P130" s="122">
        <v>222</v>
      </c>
      <c r="Q130" s="104">
        <v>0</v>
      </c>
      <c r="R130" s="149">
        <f t="shared" ref="R130:R193" si="15">((((I130-I130*0.15)-X130)*S130)-Y130)/8</f>
        <v>334.625</v>
      </c>
      <c r="S130" s="105">
        <v>5</v>
      </c>
      <c r="T130" s="104" t="s">
        <v>25</v>
      </c>
      <c r="U130" s="104" t="s">
        <v>25</v>
      </c>
      <c r="V130" s="104">
        <v>3.3</v>
      </c>
      <c r="W130" s="104">
        <v>3</v>
      </c>
      <c r="X130" s="104">
        <f t="shared" si="13"/>
        <v>24</v>
      </c>
      <c r="Y130" s="104">
        <v>16.5</v>
      </c>
      <c r="Z130" s="104" t="s">
        <v>25</v>
      </c>
      <c r="AA130" s="104" t="s">
        <v>26</v>
      </c>
      <c r="AB130" s="104" t="s">
        <v>182</v>
      </c>
      <c r="AC130" s="104" t="s">
        <v>28</v>
      </c>
      <c r="AD130" s="104" t="s">
        <v>107</v>
      </c>
      <c r="AE130" s="104" t="s">
        <v>30</v>
      </c>
      <c r="AF130" s="104" t="s">
        <v>63</v>
      </c>
      <c r="AG130" s="104">
        <v>6574.83</v>
      </c>
      <c r="AH130" s="103"/>
      <c r="AI130" s="133" t="s">
        <v>324</v>
      </c>
      <c r="AJ130" s="133">
        <v>45</v>
      </c>
      <c r="AK130" s="135" t="s">
        <v>155</v>
      </c>
      <c r="AL130" s="136" t="s">
        <v>35</v>
      </c>
      <c r="AM130" s="104">
        <v>41</v>
      </c>
      <c r="AN130" s="104">
        <v>30</v>
      </c>
    </row>
    <row r="131" spans="1:40" ht="11.1" customHeight="1" x14ac:dyDescent="0.25">
      <c r="A131" s="213">
        <v>130</v>
      </c>
      <c r="B131" s="131" t="s">
        <v>325</v>
      </c>
      <c r="C131" s="149">
        <v>7.7324831654662898</v>
      </c>
      <c r="D131" s="149">
        <v>45.105536151914698</v>
      </c>
      <c r="E131" s="122">
        <v>1971</v>
      </c>
      <c r="F131" s="104" t="s">
        <v>114</v>
      </c>
      <c r="G131" s="113">
        <v>1.1000000000000001</v>
      </c>
      <c r="H131" s="113">
        <v>172</v>
      </c>
      <c r="I131" s="117">
        <v>872</v>
      </c>
      <c r="J131" s="117">
        <f t="shared" ref="J131:J194" si="16">S131*V131</f>
        <v>16.5</v>
      </c>
      <c r="K131" s="117">
        <v>16</v>
      </c>
      <c r="L131" s="117">
        <f t="shared" ref="L131:L194" si="17">H131*J131</f>
        <v>2838</v>
      </c>
      <c r="M131" s="149">
        <f t="shared" si="14"/>
        <v>2396.8125</v>
      </c>
      <c r="N131" s="104">
        <f t="shared" ref="N131:N194" si="18">I131*J131</f>
        <v>14388</v>
      </c>
      <c r="O131" s="149">
        <f t="shared" ref="O131:O194" si="19">(I131*2+L131)/N131</f>
        <v>0.31845982763413955</v>
      </c>
      <c r="P131" s="122">
        <v>235</v>
      </c>
      <c r="Q131" s="104">
        <v>235</v>
      </c>
      <c r="R131" s="149">
        <f t="shared" si="15"/>
        <v>441.1875</v>
      </c>
      <c r="S131" s="105">
        <v>5</v>
      </c>
      <c r="T131" s="104" t="s">
        <v>25</v>
      </c>
      <c r="U131" s="104" t="s">
        <v>25</v>
      </c>
      <c r="V131" s="104">
        <v>3.3</v>
      </c>
      <c r="W131" s="104">
        <v>4</v>
      </c>
      <c r="X131" s="104">
        <f t="shared" ref="X131:X194" si="20">8*W131</f>
        <v>32</v>
      </c>
      <c r="Y131" s="104">
        <v>16.5</v>
      </c>
      <c r="Z131" s="104" t="s">
        <v>25</v>
      </c>
      <c r="AA131" s="104" t="s">
        <v>26</v>
      </c>
      <c r="AB131" s="104" t="s">
        <v>102</v>
      </c>
      <c r="AC131" s="104" t="s">
        <v>28</v>
      </c>
      <c r="AD131" s="104" t="s">
        <v>72</v>
      </c>
      <c r="AE131" s="104" t="s">
        <v>30</v>
      </c>
      <c r="AF131" s="104" t="s">
        <v>63</v>
      </c>
      <c r="AG131" s="104">
        <v>8753</v>
      </c>
      <c r="AH131" s="103"/>
      <c r="AI131" s="133" t="s">
        <v>326</v>
      </c>
      <c r="AJ131" s="133">
        <v>135</v>
      </c>
      <c r="AK131" s="135" t="s">
        <v>155</v>
      </c>
      <c r="AL131" s="136" t="s">
        <v>35</v>
      </c>
      <c r="AM131" s="104">
        <v>57</v>
      </c>
      <c r="AN131" s="104">
        <v>50</v>
      </c>
    </row>
    <row r="132" spans="1:40" ht="11.1" customHeight="1" x14ac:dyDescent="0.25">
      <c r="A132" s="213">
        <v>131</v>
      </c>
      <c r="B132" s="131" t="s">
        <v>327</v>
      </c>
      <c r="C132" s="149">
        <v>7.7337742046248898</v>
      </c>
      <c r="D132" s="149">
        <v>45.105313126753998</v>
      </c>
      <c r="E132" s="122">
        <v>1971</v>
      </c>
      <c r="F132" s="104" t="s">
        <v>114</v>
      </c>
      <c r="G132" s="113">
        <v>1.1000000000000001</v>
      </c>
      <c r="H132" s="113">
        <v>138</v>
      </c>
      <c r="I132" s="117">
        <v>662</v>
      </c>
      <c r="J132" s="117">
        <f t="shared" si="16"/>
        <v>16.5</v>
      </c>
      <c r="K132" s="117">
        <v>18</v>
      </c>
      <c r="L132" s="117">
        <f t="shared" si="17"/>
        <v>2277</v>
      </c>
      <c r="M132" s="149">
        <f t="shared" si="14"/>
        <v>1942.375</v>
      </c>
      <c r="N132" s="104">
        <f t="shared" si="18"/>
        <v>10923</v>
      </c>
      <c r="O132" s="149">
        <f t="shared" si="19"/>
        <v>0.32967133571363177</v>
      </c>
      <c r="P132" s="122">
        <v>222</v>
      </c>
      <c r="Q132" s="104">
        <v>0</v>
      </c>
      <c r="R132" s="149">
        <f t="shared" si="15"/>
        <v>334.625</v>
      </c>
      <c r="S132" s="104">
        <v>5</v>
      </c>
      <c r="T132" s="104" t="s">
        <v>25</v>
      </c>
      <c r="U132" s="104" t="s">
        <v>25</v>
      </c>
      <c r="V132" s="104">
        <v>3.3</v>
      </c>
      <c r="W132" s="104">
        <v>3</v>
      </c>
      <c r="X132" s="104">
        <f t="shared" si="20"/>
        <v>24</v>
      </c>
      <c r="Y132" s="104">
        <v>16.5</v>
      </c>
      <c r="Z132" s="104" t="s">
        <v>25</v>
      </c>
      <c r="AA132" s="104" t="s">
        <v>26</v>
      </c>
      <c r="AB132" s="104" t="s">
        <v>102</v>
      </c>
      <c r="AC132" s="104" t="s">
        <v>28</v>
      </c>
      <c r="AD132" s="104" t="s">
        <v>107</v>
      </c>
      <c r="AE132" s="104" t="s">
        <v>30</v>
      </c>
      <c r="AF132" s="104" t="s">
        <v>63</v>
      </c>
      <c r="AG132" s="104">
        <v>11814.4</v>
      </c>
      <c r="AH132" s="103"/>
      <c r="AI132" s="133" t="s">
        <v>328</v>
      </c>
      <c r="AJ132" s="133">
        <v>248</v>
      </c>
      <c r="AK132" s="135" t="s">
        <v>155</v>
      </c>
      <c r="AL132" s="136" t="s">
        <v>35</v>
      </c>
      <c r="AM132" s="104">
        <v>83</v>
      </c>
      <c r="AN132" s="104">
        <v>65</v>
      </c>
    </row>
    <row r="133" spans="1:40" ht="11.1" customHeight="1" x14ac:dyDescent="0.25">
      <c r="A133" s="213">
        <v>132</v>
      </c>
      <c r="B133" s="131" t="s">
        <v>329</v>
      </c>
      <c r="C133" s="149">
        <v>7.7334367715105898</v>
      </c>
      <c r="D133" s="149">
        <v>45.105621134708002</v>
      </c>
      <c r="E133" s="122">
        <v>1971</v>
      </c>
      <c r="F133" s="104" t="s">
        <v>114</v>
      </c>
      <c r="G133" s="113">
        <v>1.1000000000000001</v>
      </c>
      <c r="H133" s="113">
        <v>121</v>
      </c>
      <c r="I133" s="117">
        <v>560</v>
      </c>
      <c r="J133" s="117">
        <f t="shared" si="16"/>
        <v>16.5</v>
      </c>
      <c r="K133" s="117">
        <v>18</v>
      </c>
      <c r="L133" s="117">
        <f t="shared" si="17"/>
        <v>1996.5</v>
      </c>
      <c r="M133" s="149">
        <f t="shared" si="14"/>
        <v>1716.0625</v>
      </c>
      <c r="N133" s="104">
        <f t="shared" si="18"/>
        <v>9240</v>
      </c>
      <c r="O133" s="149">
        <f t="shared" si="19"/>
        <v>0.3372835497835498</v>
      </c>
      <c r="P133" s="122">
        <v>197</v>
      </c>
      <c r="Q133" s="104">
        <v>0</v>
      </c>
      <c r="R133" s="149">
        <f t="shared" si="15"/>
        <v>280.4375</v>
      </c>
      <c r="S133" s="105">
        <v>5</v>
      </c>
      <c r="T133" s="104" t="s">
        <v>25</v>
      </c>
      <c r="U133" s="104" t="s">
        <v>25</v>
      </c>
      <c r="V133" s="104">
        <v>3.3</v>
      </c>
      <c r="W133" s="104">
        <v>3</v>
      </c>
      <c r="X133" s="104">
        <f t="shared" si="20"/>
        <v>24</v>
      </c>
      <c r="Y133" s="104">
        <v>16.5</v>
      </c>
      <c r="Z133" s="104" t="s">
        <v>25</v>
      </c>
      <c r="AA133" s="104" t="s">
        <v>26</v>
      </c>
      <c r="AB133" s="104" t="s">
        <v>102</v>
      </c>
      <c r="AC133" s="104" t="s">
        <v>28</v>
      </c>
      <c r="AD133" s="104" t="s">
        <v>72</v>
      </c>
      <c r="AE133" s="104" t="s">
        <v>30</v>
      </c>
      <c r="AF133" s="104" t="s">
        <v>63</v>
      </c>
      <c r="AG133" s="104"/>
      <c r="AH133" s="103"/>
      <c r="AI133" s="133" t="s">
        <v>330</v>
      </c>
      <c r="AJ133" s="133">
        <v>135</v>
      </c>
      <c r="AK133" s="135" t="s">
        <v>155</v>
      </c>
      <c r="AL133" s="136" t="s">
        <v>35</v>
      </c>
      <c r="AM133" s="104"/>
      <c r="AN133" s="104"/>
    </row>
    <row r="134" spans="1:40" ht="11.1" customHeight="1" x14ac:dyDescent="0.25">
      <c r="A134" s="210">
        <v>133</v>
      </c>
      <c r="B134" s="131" t="s">
        <v>331</v>
      </c>
      <c r="C134" s="149">
        <v>7.6380592038742803</v>
      </c>
      <c r="D134" s="149">
        <v>45.016864737910304</v>
      </c>
      <c r="E134" s="122">
        <v>1971</v>
      </c>
      <c r="F134" s="104" t="s">
        <v>114</v>
      </c>
      <c r="G134" s="113">
        <v>1.1000000000000001</v>
      </c>
      <c r="H134" s="113">
        <v>67</v>
      </c>
      <c r="I134" s="117">
        <v>235</v>
      </c>
      <c r="J134" s="117">
        <f t="shared" si="16"/>
        <v>33</v>
      </c>
      <c r="K134" s="117">
        <v>36</v>
      </c>
      <c r="L134" s="117">
        <f t="shared" si="17"/>
        <v>2211</v>
      </c>
      <c r="M134" s="149">
        <f t="shared" si="14"/>
        <v>1973.375</v>
      </c>
      <c r="N134" s="104">
        <f t="shared" si="18"/>
        <v>7755</v>
      </c>
      <c r="O134" s="149">
        <f t="shared" si="19"/>
        <v>0.34571244358478403</v>
      </c>
      <c r="P134" s="122">
        <v>161</v>
      </c>
      <c r="Q134" s="104">
        <v>0</v>
      </c>
      <c r="R134" s="149">
        <f t="shared" si="15"/>
        <v>237.625</v>
      </c>
      <c r="S134" s="104">
        <v>10</v>
      </c>
      <c r="T134" s="104" t="s">
        <v>116</v>
      </c>
      <c r="U134" s="104" t="s">
        <v>25</v>
      </c>
      <c r="V134" s="104">
        <v>3.3</v>
      </c>
      <c r="W134" s="104">
        <v>1</v>
      </c>
      <c r="X134" s="104">
        <f t="shared" si="20"/>
        <v>8</v>
      </c>
      <c r="Y134" s="104">
        <v>16.5</v>
      </c>
      <c r="Z134" s="104" t="s">
        <v>25</v>
      </c>
      <c r="AA134" s="104" t="s">
        <v>26</v>
      </c>
      <c r="AB134" s="104" t="s">
        <v>332</v>
      </c>
      <c r="AC134" s="104" t="s">
        <v>28</v>
      </c>
      <c r="AD134" s="104" t="s">
        <v>47</v>
      </c>
      <c r="AE134" s="104" t="s">
        <v>30</v>
      </c>
      <c r="AF134" s="104" t="s">
        <v>31</v>
      </c>
      <c r="AG134" s="104">
        <v>6538.2</v>
      </c>
      <c r="AH134" s="103"/>
      <c r="AI134" s="133" t="s">
        <v>333</v>
      </c>
      <c r="AJ134" s="133">
        <v>293</v>
      </c>
      <c r="AK134" s="135" t="s">
        <v>34</v>
      </c>
      <c r="AL134" s="136" t="s">
        <v>35</v>
      </c>
      <c r="AM134" s="104">
        <v>20</v>
      </c>
      <c r="AN134" s="104">
        <v>10</v>
      </c>
    </row>
    <row r="135" spans="1:40" ht="11.1" customHeight="1" x14ac:dyDescent="0.25">
      <c r="A135" s="210">
        <v>134</v>
      </c>
      <c r="B135" s="131" t="s">
        <v>334</v>
      </c>
      <c r="C135" s="149">
        <v>7.6370303273692697</v>
      </c>
      <c r="D135" s="149">
        <v>45.013790567483603</v>
      </c>
      <c r="E135" s="122">
        <v>1971</v>
      </c>
      <c r="F135" s="104" t="s">
        <v>114</v>
      </c>
      <c r="G135" s="113">
        <v>1.1000000000000001</v>
      </c>
      <c r="H135" s="113">
        <v>108</v>
      </c>
      <c r="I135" s="117">
        <v>460</v>
      </c>
      <c r="J135" s="117">
        <f t="shared" si="16"/>
        <v>33</v>
      </c>
      <c r="K135" s="117">
        <v>34</v>
      </c>
      <c r="L135" s="117">
        <f t="shared" si="17"/>
        <v>3564</v>
      </c>
      <c r="M135" s="149">
        <f t="shared" si="14"/>
        <v>3097.3125</v>
      </c>
      <c r="N135" s="104">
        <f t="shared" si="18"/>
        <v>15180</v>
      </c>
      <c r="O135" s="149">
        <f t="shared" si="19"/>
        <v>0.29538866930171276</v>
      </c>
      <c r="P135" s="122">
        <v>317</v>
      </c>
      <c r="Q135" s="104">
        <v>0</v>
      </c>
      <c r="R135" s="149">
        <f t="shared" si="15"/>
        <v>466.6875</v>
      </c>
      <c r="S135" s="105">
        <v>10</v>
      </c>
      <c r="T135" s="104" t="s">
        <v>25</v>
      </c>
      <c r="U135" s="104" t="s">
        <v>25</v>
      </c>
      <c r="V135" s="104">
        <v>3.3</v>
      </c>
      <c r="W135" s="104">
        <v>2</v>
      </c>
      <c r="X135" s="104">
        <f t="shared" si="20"/>
        <v>16</v>
      </c>
      <c r="Y135" s="104">
        <v>16.5</v>
      </c>
      <c r="Z135" s="104" t="s">
        <v>25</v>
      </c>
      <c r="AA135" s="104" t="s">
        <v>26</v>
      </c>
      <c r="AB135" s="104" t="s">
        <v>115</v>
      </c>
      <c r="AC135" s="104" t="s">
        <v>28</v>
      </c>
      <c r="AD135" s="104" t="s">
        <v>47</v>
      </c>
      <c r="AE135" s="104" t="s">
        <v>30</v>
      </c>
      <c r="AF135" s="104" t="s">
        <v>31</v>
      </c>
      <c r="AG135" s="104">
        <v>11335</v>
      </c>
      <c r="AH135" s="103"/>
      <c r="AI135" s="133" t="s">
        <v>335</v>
      </c>
      <c r="AJ135" s="133">
        <v>248</v>
      </c>
      <c r="AK135" s="135" t="s">
        <v>34</v>
      </c>
      <c r="AL135" s="136" t="s">
        <v>35</v>
      </c>
      <c r="AM135" s="104">
        <v>40</v>
      </c>
      <c r="AN135" s="104">
        <v>22</v>
      </c>
    </row>
    <row r="136" spans="1:40" ht="11.1" customHeight="1" x14ac:dyDescent="0.25">
      <c r="A136" s="210">
        <v>135</v>
      </c>
      <c r="B136" s="131" t="s">
        <v>336</v>
      </c>
      <c r="C136" s="149">
        <v>7.6368693829256404</v>
      </c>
      <c r="D136" s="149">
        <v>45.013023553252999</v>
      </c>
      <c r="E136" s="122">
        <v>1971</v>
      </c>
      <c r="F136" s="104" t="s">
        <v>114</v>
      </c>
      <c r="G136" s="113">
        <v>1.1000000000000001</v>
      </c>
      <c r="H136" s="113">
        <v>150</v>
      </c>
      <c r="I136" s="117">
        <v>706</v>
      </c>
      <c r="J136" s="117">
        <f t="shared" si="16"/>
        <v>16.5</v>
      </c>
      <c r="K136" s="117">
        <v>17</v>
      </c>
      <c r="L136" s="117">
        <f t="shared" si="17"/>
        <v>2475</v>
      </c>
      <c r="M136" s="149">
        <f t="shared" si="14"/>
        <v>2117</v>
      </c>
      <c r="N136" s="104">
        <f t="shared" si="18"/>
        <v>11649</v>
      </c>
      <c r="O136" s="149">
        <f t="shared" si="19"/>
        <v>0.33367671044724867</v>
      </c>
      <c r="P136" s="122">
        <v>249</v>
      </c>
      <c r="Q136" s="104">
        <v>0</v>
      </c>
      <c r="R136" s="149">
        <f t="shared" si="15"/>
        <v>358</v>
      </c>
      <c r="S136" s="105">
        <v>5</v>
      </c>
      <c r="T136" s="104" t="s">
        <v>25</v>
      </c>
      <c r="U136" s="104" t="s">
        <v>25</v>
      </c>
      <c r="V136" s="104">
        <v>3.3</v>
      </c>
      <c r="W136" s="104">
        <v>3</v>
      </c>
      <c r="X136" s="104">
        <f t="shared" si="20"/>
        <v>24</v>
      </c>
      <c r="Y136" s="104">
        <v>16.5</v>
      </c>
      <c r="Z136" s="104" t="s">
        <v>25</v>
      </c>
      <c r="AA136" s="104" t="s">
        <v>26</v>
      </c>
      <c r="AB136" s="104" t="s">
        <v>115</v>
      </c>
      <c r="AC136" s="104" t="s">
        <v>28</v>
      </c>
      <c r="AD136" s="104" t="s">
        <v>47</v>
      </c>
      <c r="AE136" s="104" t="s">
        <v>30</v>
      </c>
      <c r="AF136" s="104" t="s">
        <v>31</v>
      </c>
      <c r="AG136" s="104">
        <v>8841.6</v>
      </c>
      <c r="AH136" s="103"/>
      <c r="AI136" s="133" t="s">
        <v>337</v>
      </c>
      <c r="AJ136" s="133">
        <v>315</v>
      </c>
      <c r="AK136" s="135" t="s">
        <v>34</v>
      </c>
      <c r="AL136" s="136" t="s">
        <v>35</v>
      </c>
      <c r="AM136" s="104">
        <v>30</v>
      </c>
      <c r="AN136" s="104">
        <v>18</v>
      </c>
    </row>
    <row r="137" spans="1:40" ht="11.1" customHeight="1" x14ac:dyDescent="0.25">
      <c r="A137" s="210">
        <v>136</v>
      </c>
      <c r="B137" s="131" t="s">
        <v>338</v>
      </c>
      <c r="C137" s="149">
        <v>7.6366400676636204</v>
      </c>
      <c r="D137" s="149">
        <v>45.012414931961501</v>
      </c>
      <c r="E137" s="122">
        <v>1971</v>
      </c>
      <c r="F137" s="104" t="s">
        <v>114</v>
      </c>
      <c r="G137" s="113">
        <v>1.1000000000000001</v>
      </c>
      <c r="H137" s="113">
        <v>115</v>
      </c>
      <c r="I137" s="117">
        <v>473</v>
      </c>
      <c r="J137" s="117">
        <f t="shared" si="16"/>
        <v>16.5</v>
      </c>
      <c r="K137" s="117">
        <v>18</v>
      </c>
      <c r="L137" s="117">
        <f t="shared" si="17"/>
        <v>1897.5</v>
      </c>
      <c r="M137" s="149">
        <f t="shared" si="14"/>
        <v>1658.28125</v>
      </c>
      <c r="N137" s="104">
        <f t="shared" si="18"/>
        <v>7804.5</v>
      </c>
      <c r="O137" s="149">
        <f t="shared" si="19"/>
        <v>0.36434108527131781</v>
      </c>
      <c r="P137" s="122">
        <v>170</v>
      </c>
      <c r="Q137" s="104">
        <v>0</v>
      </c>
      <c r="R137" s="149">
        <f t="shared" si="15"/>
        <v>239.21875</v>
      </c>
      <c r="S137" s="105">
        <v>5</v>
      </c>
      <c r="T137" s="104" t="s">
        <v>25</v>
      </c>
      <c r="U137" s="104" t="s">
        <v>25</v>
      </c>
      <c r="V137" s="104">
        <v>3.3</v>
      </c>
      <c r="W137" s="104">
        <v>2</v>
      </c>
      <c r="X137" s="104">
        <f t="shared" si="20"/>
        <v>16</v>
      </c>
      <c r="Y137" s="104">
        <v>16.5</v>
      </c>
      <c r="Z137" s="104" t="s">
        <v>25</v>
      </c>
      <c r="AA137" s="104" t="s">
        <v>26</v>
      </c>
      <c r="AB137" s="104" t="s">
        <v>115</v>
      </c>
      <c r="AC137" s="104" t="s">
        <v>28</v>
      </c>
      <c r="AD137" s="104" t="s">
        <v>47</v>
      </c>
      <c r="AE137" s="104" t="s">
        <v>30</v>
      </c>
      <c r="AF137" s="104" t="s">
        <v>31</v>
      </c>
      <c r="AG137" s="104">
        <v>5894.4</v>
      </c>
      <c r="AH137" s="103"/>
      <c r="AI137" s="133" t="s">
        <v>339</v>
      </c>
      <c r="AJ137" s="133">
        <v>248</v>
      </c>
      <c r="AK137" s="135" t="s">
        <v>34</v>
      </c>
      <c r="AL137" s="136" t="s">
        <v>35</v>
      </c>
      <c r="AM137" s="104">
        <v>20</v>
      </c>
      <c r="AN137" s="104">
        <v>9</v>
      </c>
    </row>
    <row r="138" spans="1:40" ht="11.1" customHeight="1" x14ac:dyDescent="0.25">
      <c r="A138" s="213">
        <v>137</v>
      </c>
      <c r="B138" s="131" t="s">
        <v>340</v>
      </c>
      <c r="C138" s="149">
        <v>7.7098190313718096</v>
      </c>
      <c r="D138" s="149">
        <v>45.129672711980703</v>
      </c>
      <c r="E138" s="122">
        <v>1961</v>
      </c>
      <c r="F138" s="104" t="s">
        <v>114</v>
      </c>
      <c r="G138" s="113">
        <v>1.1000000000000001</v>
      </c>
      <c r="H138" s="113">
        <v>125</v>
      </c>
      <c r="I138" s="117">
        <v>558</v>
      </c>
      <c r="J138" s="117">
        <f t="shared" si="16"/>
        <v>13.2</v>
      </c>
      <c r="K138" s="117">
        <v>16</v>
      </c>
      <c r="L138" s="117">
        <f t="shared" si="17"/>
        <v>1650</v>
      </c>
      <c r="M138" s="149">
        <f t="shared" si="14"/>
        <v>1422.9124999999999</v>
      </c>
      <c r="N138" s="104">
        <f t="shared" si="18"/>
        <v>7365.5999999999995</v>
      </c>
      <c r="O138" s="149">
        <f t="shared" si="19"/>
        <v>0.37552948843271428</v>
      </c>
      <c r="P138" s="122">
        <v>187</v>
      </c>
      <c r="Q138" s="104">
        <v>0</v>
      </c>
      <c r="R138" s="149">
        <f t="shared" si="15"/>
        <v>227.08750000000001</v>
      </c>
      <c r="S138" s="105">
        <v>4</v>
      </c>
      <c r="T138" s="104" t="s">
        <v>341</v>
      </c>
      <c r="U138" s="104" t="s">
        <v>25</v>
      </c>
      <c r="V138" s="104">
        <v>3.3</v>
      </c>
      <c r="W138" s="104">
        <v>2</v>
      </c>
      <c r="X138" s="104">
        <f t="shared" si="20"/>
        <v>16</v>
      </c>
      <c r="Y138" s="104">
        <v>16.5</v>
      </c>
      <c r="Z138" s="104" t="s">
        <v>25</v>
      </c>
      <c r="AA138" s="104" t="s">
        <v>26</v>
      </c>
      <c r="AB138" s="104" t="s">
        <v>182</v>
      </c>
      <c r="AC138" s="104" t="s">
        <v>28</v>
      </c>
      <c r="AD138" s="104" t="s">
        <v>107</v>
      </c>
      <c r="AE138" s="104" t="s">
        <v>271</v>
      </c>
      <c r="AF138" s="104" t="s">
        <v>271</v>
      </c>
      <c r="AG138" s="104">
        <v>5688.24</v>
      </c>
      <c r="AH138" s="103"/>
      <c r="AI138" s="133" t="s">
        <v>342</v>
      </c>
      <c r="AJ138" s="133">
        <v>270</v>
      </c>
      <c r="AK138" s="135" t="s">
        <v>155</v>
      </c>
      <c r="AL138" s="136" t="s">
        <v>35</v>
      </c>
      <c r="AM138" s="104">
        <v>16</v>
      </c>
      <c r="AN138" s="104">
        <v>16</v>
      </c>
    </row>
    <row r="139" spans="1:40" ht="11.1" customHeight="1" x14ac:dyDescent="0.25">
      <c r="A139" s="213">
        <v>138</v>
      </c>
      <c r="B139" s="131" t="s">
        <v>343</v>
      </c>
      <c r="C139" s="149">
        <v>7.7093231087021401</v>
      </c>
      <c r="D139" s="149">
        <v>45.132065306322801</v>
      </c>
      <c r="E139" s="122">
        <v>1961</v>
      </c>
      <c r="F139" s="104" t="s">
        <v>114</v>
      </c>
      <c r="G139" s="113">
        <v>1.1000000000000001</v>
      </c>
      <c r="H139" s="113">
        <v>125</v>
      </c>
      <c r="I139" s="117">
        <v>558</v>
      </c>
      <c r="J139" s="117">
        <f t="shared" si="16"/>
        <v>13.2</v>
      </c>
      <c r="K139" s="117">
        <v>16</v>
      </c>
      <c r="L139" s="117">
        <f t="shared" si="17"/>
        <v>1650</v>
      </c>
      <c r="M139" s="149">
        <f t="shared" si="14"/>
        <v>1422.9124999999999</v>
      </c>
      <c r="N139" s="104">
        <f t="shared" si="18"/>
        <v>7365.5999999999995</v>
      </c>
      <c r="O139" s="149">
        <f t="shared" si="19"/>
        <v>0.37552948843271428</v>
      </c>
      <c r="P139" s="122">
        <v>184</v>
      </c>
      <c r="Q139" s="104">
        <v>0</v>
      </c>
      <c r="R139" s="149">
        <f t="shared" si="15"/>
        <v>227.08750000000001</v>
      </c>
      <c r="S139" s="105">
        <v>4</v>
      </c>
      <c r="T139" s="104" t="s">
        <v>341</v>
      </c>
      <c r="U139" s="104" t="s">
        <v>25</v>
      </c>
      <c r="V139" s="104">
        <v>3.3</v>
      </c>
      <c r="W139" s="104">
        <v>2</v>
      </c>
      <c r="X139" s="104">
        <f t="shared" si="20"/>
        <v>16</v>
      </c>
      <c r="Y139" s="104">
        <v>16.5</v>
      </c>
      <c r="Z139" s="104" t="s">
        <v>25</v>
      </c>
      <c r="AA139" s="104" t="s">
        <v>26</v>
      </c>
      <c r="AB139" s="104" t="s">
        <v>182</v>
      </c>
      <c r="AC139" s="104" t="s">
        <v>28</v>
      </c>
      <c r="AD139" s="104" t="s">
        <v>47</v>
      </c>
      <c r="AE139" s="104" t="s">
        <v>271</v>
      </c>
      <c r="AF139" s="104" t="s">
        <v>271</v>
      </c>
      <c r="AG139" s="104">
        <v>5688.24</v>
      </c>
      <c r="AH139" s="103"/>
      <c r="AI139" s="133" t="s">
        <v>344</v>
      </c>
      <c r="AJ139" s="133">
        <v>135</v>
      </c>
      <c r="AK139" s="135" t="s">
        <v>155</v>
      </c>
      <c r="AL139" s="136" t="s">
        <v>35</v>
      </c>
      <c r="AM139" s="104">
        <v>16</v>
      </c>
      <c r="AN139" s="104">
        <v>7</v>
      </c>
    </row>
    <row r="140" spans="1:40" ht="11.1" customHeight="1" x14ac:dyDescent="0.25">
      <c r="A140" s="213">
        <v>139</v>
      </c>
      <c r="B140" s="131" t="s">
        <v>345</v>
      </c>
      <c r="C140" s="149">
        <v>7.7342303405752597</v>
      </c>
      <c r="D140" s="149">
        <v>45.10480721895</v>
      </c>
      <c r="E140" s="122">
        <v>1961</v>
      </c>
      <c r="F140" s="104" t="s">
        <v>114</v>
      </c>
      <c r="G140" s="113">
        <v>1.1000000000000001</v>
      </c>
      <c r="H140" s="113">
        <v>120</v>
      </c>
      <c r="I140" s="117">
        <v>563</v>
      </c>
      <c r="J140" s="117">
        <f t="shared" si="16"/>
        <v>16.5</v>
      </c>
      <c r="K140" s="117">
        <v>17</v>
      </c>
      <c r="L140" s="117">
        <f t="shared" si="17"/>
        <v>1980</v>
      </c>
      <c r="M140" s="149">
        <f t="shared" si="14"/>
        <v>1697.96875</v>
      </c>
      <c r="N140" s="104">
        <f t="shared" si="18"/>
        <v>9289.5</v>
      </c>
      <c r="O140" s="149">
        <f t="shared" si="19"/>
        <v>0.33435599332579796</v>
      </c>
      <c r="P140" s="122">
        <v>194</v>
      </c>
      <c r="Q140" s="104">
        <v>0</v>
      </c>
      <c r="R140" s="149">
        <f t="shared" si="15"/>
        <v>282.03125</v>
      </c>
      <c r="S140" s="105">
        <v>5</v>
      </c>
      <c r="T140" s="104" t="s">
        <v>25</v>
      </c>
      <c r="U140" s="104" t="s">
        <v>25</v>
      </c>
      <c r="V140" s="104">
        <v>3.3</v>
      </c>
      <c r="W140" s="104">
        <v>3</v>
      </c>
      <c r="X140" s="104">
        <f t="shared" si="20"/>
        <v>24</v>
      </c>
      <c r="Y140" s="104">
        <v>16.5</v>
      </c>
      <c r="Z140" s="104" t="s">
        <v>25</v>
      </c>
      <c r="AA140" s="104" t="s">
        <v>26</v>
      </c>
      <c r="AB140" s="104" t="s">
        <v>182</v>
      </c>
      <c r="AC140" s="104" t="s">
        <v>28</v>
      </c>
      <c r="AD140" s="104" t="s">
        <v>107</v>
      </c>
      <c r="AE140" s="104" t="s">
        <v>30</v>
      </c>
      <c r="AF140" s="104" t="s">
        <v>63</v>
      </c>
      <c r="AG140" s="104">
        <v>5675.4</v>
      </c>
      <c r="AH140" s="103"/>
      <c r="AI140" s="133" t="s">
        <v>346</v>
      </c>
      <c r="AJ140" s="133">
        <v>293</v>
      </c>
      <c r="AK140" s="135" t="s">
        <v>155</v>
      </c>
      <c r="AL140" s="136" t="s">
        <v>35</v>
      </c>
      <c r="AM140" s="104">
        <v>41</v>
      </c>
      <c r="AN140" s="104">
        <v>37</v>
      </c>
    </row>
    <row r="141" spans="1:40" ht="11.1" customHeight="1" x14ac:dyDescent="0.25">
      <c r="A141" s="213">
        <v>140</v>
      </c>
      <c r="B141" s="131" t="s">
        <v>347</v>
      </c>
      <c r="C141" s="149">
        <v>7.7348397532575603</v>
      </c>
      <c r="D141" s="149">
        <v>45.104066750481401</v>
      </c>
      <c r="E141" s="122">
        <v>1961</v>
      </c>
      <c r="F141" s="104" t="s">
        <v>114</v>
      </c>
      <c r="G141" s="113">
        <v>1.1000000000000001</v>
      </c>
      <c r="H141" s="113">
        <v>136</v>
      </c>
      <c r="I141" s="117">
        <v>656</v>
      </c>
      <c r="J141" s="117">
        <f t="shared" si="16"/>
        <v>16.5</v>
      </c>
      <c r="K141" s="117">
        <v>17</v>
      </c>
      <c r="L141" s="117">
        <f t="shared" si="17"/>
        <v>2244</v>
      </c>
      <c r="M141" s="149">
        <f t="shared" si="14"/>
        <v>1912.5625</v>
      </c>
      <c r="N141" s="104">
        <f t="shared" si="18"/>
        <v>10824</v>
      </c>
      <c r="O141" s="149">
        <f t="shared" si="19"/>
        <v>0.32852919438285294</v>
      </c>
      <c r="P141" s="122">
        <v>226</v>
      </c>
      <c r="Q141" s="104">
        <v>0</v>
      </c>
      <c r="R141" s="149">
        <f t="shared" si="15"/>
        <v>331.4375</v>
      </c>
      <c r="S141" s="105">
        <v>5</v>
      </c>
      <c r="T141" s="104" t="s">
        <v>25</v>
      </c>
      <c r="U141" s="104" t="s">
        <v>25</v>
      </c>
      <c r="V141" s="104">
        <v>3.3</v>
      </c>
      <c r="W141" s="104">
        <v>3</v>
      </c>
      <c r="X141" s="104">
        <f t="shared" si="20"/>
        <v>24</v>
      </c>
      <c r="Y141" s="104">
        <v>16.5</v>
      </c>
      <c r="Z141" s="104" t="s">
        <v>25</v>
      </c>
      <c r="AA141" s="104" t="s">
        <v>26</v>
      </c>
      <c r="AB141" s="104" t="s">
        <v>182</v>
      </c>
      <c r="AC141" s="104" t="s">
        <v>28</v>
      </c>
      <c r="AD141" s="104" t="s">
        <v>107</v>
      </c>
      <c r="AE141" s="104" t="s">
        <v>30</v>
      </c>
      <c r="AF141" s="104" t="s">
        <v>63</v>
      </c>
      <c r="AG141" s="104">
        <v>6560.6</v>
      </c>
      <c r="AH141" s="103"/>
      <c r="AI141" s="133" t="s">
        <v>348</v>
      </c>
      <c r="AJ141" s="133">
        <v>293</v>
      </c>
      <c r="AK141" s="135" t="s">
        <v>155</v>
      </c>
      <c r="AL141" s="136" t="s">
        <v>35</v>
      </c>
      <c r="AM141" s="104">
        <v>42</v>
      </c>
      <c r="AN141" s="104">
        <v>28</v>
      </c>
    </row>
    <row r="142" spans="1:40" ht="11.1" customHeight="1" x14ac:dyDescent="0.25">
      <c r="A142" s="211">
        <v>141</v>
      </c>
      <c r="B142" s="131" t="s">
        <v>349</v>
      </c>
      <c r="C142" s="149">
        <v>7.6620934992202203</v>
      </c>
      <c r="D142" s="149">
        <v>45.084362220950197</v>
      </c>
      <c r="E142" s="122">
        <v>1946</v>
      </c>
      <c r="F142" s="122" t="s">
        <v>765</v>
      </c>
      <c r="G142" s="132">
        <v>1.1499999999999999</v>
      </c>
      <c r="H142" s="113">
        <v>100</v>
      </c>
      <c r="I142" s="117">
        <v>440</v>
      </c>
      <c r="J142" s="117">
        <f t="shared" si="16"/>
        <v>23.099999999999998</v>
      </c>
      <c r="K142" s="117">
        <v>22</v>
      </c>
      <c r="L142" s="117">
        <f t="shared" si="17"/>
        <v>2310</v>
      </c>
      <c r="M142" s="149">
        <f t="shared" si="14"/>
        <v>1998.8125</v>
      </c>
      <c r="N142" s="104">
        <f t="shared" si="18"/>
        <v>10163.999999999998</v>
      </c>
      <c r="O142" s="149">
        <f t="shared" si="19"/>
        <v>0.31385281385281388</v>
      </c>
      <c r="P142" s="122">
        <v>163</v>
      </c>
      <c r="Q142" s="104">
        <v>163</v>
      </c>
      <c r="R142" s="149">
        <f t="shared" si="15"/>
        <v>311.1875</v>
      </c>
      <c r="S142" s="105">
        <v>7</v>
      </c>
      <c r="T142" s="104" t="s">
        <v>25</v>
      </c>
      <c r="U142" s="104" t="s">
        <v>25</v>
      </c>
      <c r="V142" s="104">
        <v>3.3</v>
      </c>
      <c r="W142" s="104">
        <v>2</v>
      </c>
      <c r="X142" s="104">
        <f t="shared" si="20"/>
        <v>16</v>
      </c>
      <c r="Y142" s="104">
        <v>16.5</v>
      </c>
      <c r="Z142" s="104" t="s">
        <v>25</v>
      </c>
      <c r="AA142" s="104" t="s">
        <v>26</v>
      </c>
      <c r="AB142" s="104" t="s">
        <v>102</v>
      </c>
      <c r="AC142" s="104" t="s">
        <v>28</v>
      </c>
      <c r="AD142" s="104" t="s">
        <v>47</v>
      </c>
      <c r="AE142" s="104" t="s">
        <v>30</v>
      </c>
      <c r="AF142" s="104" t="s">
        <v>63</v>
      </c>
      <c r="AG142" s="104">
        <v>4529.0200000000004</v>
      </c>
      <c r="AH142" s="103"/>
      <c r="AI142" s="133" t="s">
        <v>350</v>
      </c>
      <c r="AJ142" s="133">
        <v>248</v>
      </c>
      <c r="AK142" s="135" t="s">
        <v>65</v>
      </c>
      <c r="AL142" s="136" t="s">
        <v>54</v>
      </c>
      <c r="AM142" s="104">
        <v>45</v>
      </c>
      <c r="AN142" s="104">
        <v>40</v>
      </c>
    </row>
    <row r="143" spans="1:40" ht="11.1" customHeight="1" x14ac:dyDescent="0.25">
      <c r="A143" s="216">
        <v>142</v>
      </c>
      <c r="B143" s="131" t="s">
        <v>351</v>
      </c>
      <c r="C143" s="149">
        <v>7.6814512483021096</v>
      </c>
      <c r="D143" s="149">
        <v>45.075358257313098</v>
      </c>
      <c r="E143" s="122">
        <v>1919</v>
      </c>
      <c r="F143" s="104" t="s">
        <v>169</v>
      </c>
      <c r="G143" s="113">
        <v>1.1399999999999999</v>
      </c>
      <c r="H143" s="113">
        <v>76</v>
      </c>
      <c r="I143" s="117">
        <v>220</v>
      </c>
      <c r="J143" s="117">
        <f t="shared" si="16"/>
        <v>19.799999999999997</v>
      </c>
      <c r="K143" s="117">
        <v>17</v>
      </c>
      <c r="L143" s="117">
        <f t="shared" si="17"/>
        <v>1504.7999999999997</v>
      </c>
      <c r="M143" s="149">
        <f t="shared" si="14"/>
        <v>1372.6124999999997</v>
      </c>
      <c r="N143" s="104">
        <f t="shared" si="18"/>
        <v>4355.9999999999991</v>
      </c>
      <c r="O143" s="149">
        <f t="shared" si="19"/>
        <v>0.44646464646464651</v>
      </c>
      <c r="P143" s="122">
        <v>110</v>
      </c>
      <c r="Q143" s="104"/>
      <c r="R143" s="149">
        <f t="shared" si="15"/>
        <v>132.1875</v>
      </c>
      <c r="S143" s="104">
        <v>6</v>
      </c>
      <c r="T143" s="104" t="s">
        <v>25</v>
      </c>
      <c r="U143" s="104" t="s">
        <v>25</v>
      </c>
      <c r="V143" s="104">
        <v>3.3</v>
      </c>
      <c r="W143" s="104">
        <v>1</v>
      </c>
      <c r="X143" s="104">
        <f t="shared" si="20"/>
        <v>8</v>
      </c>
      <c r="Y143" s="104">
        <v>16.5</v>
      </c>
      <c r="Z143" s="104" t="s">
        <v>25</v>
      </c>
      <c r="AA143" s="104" t="s">
        <v>26</v>
      </c>
      <c r="AB143" s="104" t="s">
        <v>182</v>
      </c>
      <c r="AC143" s="104" t="s">
        <v>28</v>
      </c>
      <c r="AD143" s="104" t="s">
        <v>47</v>
      </c>
      <c r="AE143" s="104" t="s">
        <v>271</v>
      </c>
      <c r="AF143" s="104" t="s">
        <v>271</v>
      </c>
      <c r="AG143" s="104"/>
      <c r="AH143" s="103"/>
      <c r="AI143" s="133" t="s">
        <v>352</v>
      </c>
      <c r="AJ143" s="133">
        <v>293</v>
      </c>
      <c r="AK143" s="135" t="s">
        <v>65</v>
      </c>
      <c r="AL143" s="136" t="s">
        <v>54</v>
      </c>
      <c r="AM143" s="104">
        <v>14</v>
      </c>
      <c r="AN143" s="104">
        <v>9</v>
      </c>
    </row>
    <row r="144" spans="1:40" ht="11.1" customHeight="1" x14ac:dyDescent="0.25">
      <c r="A144" s="216">
        <v>143</v>
      </c>
      <c r="B144" s="131" t="s">
        <v>353</v>
      </c>
      <c r="C144" s="149">
        <v>7.6815472854804696</v>
      </c>
      <c r="D144" s="149">
        <v>45.075473992417599</v>
      </c>
      <c r="E144" s="122">
        <v>1919</v>
      </c>
      <c r="F144" s="104" t="s">
        <v>169</v>
      </c>
      <c r="G144" s="113">
        <v>1.1399999999999999</v>
      </c>
      <c r="H144" s="113">
        <v>62</v>
      </c>
      <c r="I144" s="117">
        <v>130</v>
      </c>
      <c r="J144" s="117">
        <f t="shared" si="16"/>
        <v>19.799999999999997</v>
      </c>
      <c r="K144" s="117">
        <v>17</v>
      </c>
      <c r="L144" s="117">
        <f t="shared" si="17"/>
        <v>1227.5999999999999</v>
      </c>
      <c r="M144" s="149">
        <f t="shared" si="14"/>
        <v>1152.7874999999999</v>
      </c>
      <c r="N144" s="104">
        <f t="shared" si="18"/>
        <v>2573.9999999999995</v>
      </c>
      <c r="O144" s="149">
        <f t="shared" si="19"/>
        <v>0.577933177933178</v>
      </c>
      <c r="P144" s="122">
        <v>61</v>
      </c>
      <c r="Q144" s="104"/>
      <c r="R144" s="149">
        <f t="shared" si="15"/>
        <v>74.8125</v>
      </c>
      <c r="S144" s="104">
        <v>6</v>
      </c>
      <c r="T144" s="104" t="s">
        <v>25</v>
      </c>
      <c r="U144" s="104" t="s">
        <v>25</v>
      </c>
      <c r="V144" s="104">
        <v>3.3</v>
      </c>
      <c r="W144" s="104">
        <v>1</v>
      </c>
      <c r="X144" s="104">
        <f t="shared" si="20"/>
        <v>8</v>
      </c>
      <c r="Y144" s="104">
        <v>16.5</v>
      </c>
      <c r="Z144" s="104" t="s">
        <v>25</v>
      </c>
      <c r="AA144" s="104" t="s">
        <v>26</v>
      </c>
      <c r="AB144" s="104" t="s">
        <v>182</v>
      </c>
      <c r="AC144" s="104" t="s">
        <v>28</v>
      </c>
      <c r="AD144" s="104" t="s">
        <v>47</v>
      </c>
      <c r="AE144" s="104" t="s">
        <v>271</v>
      </c>
      <c r="AF144" s="104" t="s">
        <v>271</v>
      </c>
      <c r="AG144" s="104"/>
      <c r="AH144" s="103"/>
      <c r="AI144" s="133" t="s">
        <v>354</v>
      </c>
      <c r="AJ144" s="133">
        <v>338</v>
      </c>
      <c r="AK144" s="135" t="s">
        <v>65</v>
      </c>
      <c r="AL144" s="136" t="s">
        <v>54</v>
      </c>
      <c r="AM144" s="104">
        <v>11</v>
      </c>
      <c r="AN144" s="104">
        <v>10</v>
      </c>
    </row>
    <row r="145" spans="1:40" ht="11.1" customHeight="1" x14ac:dyDescent="0.25">
      <c r="A145" s="216">
        <v>144</v>
      </c>
      <c r="B145" s="131" t="s">
        <v>355</v>
      </c>
      <c r="C145" s="149">
        <v>7.6815636919553301</v>
      </c>
      <c r="D145" s="149">
        <v>45.075709708620899</v>
      </c>
      <c r="E145" s="122">
        <v>1919</v>
      </c>
      <c r="F145" s="104" t="s">
        <v>169</v>
      </c>
      <c r="G145" s="113">
        <v>1.1399999999999999</v>
      </c>
      <c r="H145" s="113">
        <v>69</v>
      </c>
      <c r="I145" s="117">
        <v>197</v>
      </c>
      <c r="J145" s="117">
        <f t="shared" si="16"/>
        <v>16.5</v>
      </c>
      <c r="K145" s="117">
        <v>18</v>
      </c>
      <c r="L145" s="117">
        <f t="shared" si="17"/>
        <v>1138.5</v>
      </c>
      <c r="M145" s="149">
        <f t="shared" si="14"/>
        <v>1040.90625</v>
      </c>
      <c r="N145" s="104">
        <f t="shared" si="18"/>
        <v>3250.5</v>
      </c>
      <c r="O145" s="149">
        <f t="shared" si="19"/>
        <v>0.4714659283187202</v>
      </c>
      <c r="P145" s="122">
        <v>80</v>
      </c>
      <c r="Q145" s="104">
        <v>380</v>
      </c>
      <c r="R145" s="149">
        <f t="shared" si="15"/>
        <v>97.59375</v>
      </c>
      <c r="S145" s="104">
        <v>5</v>
      </c>
      <c r="T145" s="104" t="s">
        <v>25</v>
      </c>
      <c r="U145" s="104" t="s">
        <v>25</v>
      </c>
      <c r="V145" s="104">
        <v>3.3</v>
      </c>
      <c r="W145" s="104">
        <v>1</v>
      </c>
      <c r="X145" s="104">
        <f t="shared" si="20"/>
        <v>8</v>
      </c>
      <c r="Y145" s="104">
        <v>16.5</v>
      </c>
      <c r="Z145" s="104" t="s">
        <v>25</v>
      </c>
      <c r="AA145" s="104" t="s">
        <v>26</v>
      </c>
      <c r="AB145" s="104" t="s">
        <v>182</v>
      </c>
      <c r="AC145" s="104" t="s">
        <v>28</v>
      </c>
      <c r="AD145" s="104" t="s">
        <v>29</v>
      </c>
      <c r="AE145" s="104" t="s">
        <v>271</v>
      </c>
      <c r="AF145" s="104" t="s">
        <v>271</v>
      </c>
      <c r="AG145" s="104"/>
      <c r="AH145" s="103"/>
      <c r="AI145" s="133" t="s">
        <v>356</v>
      </c>
      <c r="AJ145" s="133">
        <v>248</v>
      </c>
      <c r="AK145" s="135" t="s">
        <v>65</v>
      </c>
      <c r="AL145" s="136" t="s">
        <v>54</v>
      </c>
      <c r="AM145" s="104">
        <v>18</v>
      </c>
      <c r="AN145" s="104">
        <v>16</v>
      </c>
    </row>
    <row r="146" spans="1:40" ht="11.1" customHeight="1" x14ac:dyDescent="0.25">
      <c r="A146" s="216">
        <v>145</v>
      </c>
      <c r="B146" s="131" t="s">
        <v>357</v>
      </c>
      <c r="C146" s="149">
        <v>7.6817402400770396</v>
      </c>
      <c r="D146" s="149">
        <v>45.075848879748598</v>
      </c>
      <c r="E146" s="122">
        <v>1919</v>
      </c>
      <c r="F146" s="104" t="s">
        <v>169</v>
      </c>
      <c r="G146" s="113">
        <v>1.1399999999999999</v>
      </c>
      <c r="H146" s="113">
        <v>49</v>
      </c>
      <c r="I146" s="117">
        <v>151</v>
      </c>
      <c r="J146" s="117">
        <f t="shared" si="16"/>
        <v>19.799999999999997</v>
      </c>
      <c r="K146" s="117">
        <v>19</v>
      </c>
      <c r="L146" s="117">
        <f t="shared" si="17"/>
        <v>970.19999999999982</v>
      </c>
      <c r="M146" s="149">
        <f t="shared" si="14"/>
        <v>881.99999999999977</v>
      </c>
      <c r="N146" s="104">
        <f t="shared" si="18"/>
        <v>2989.7999999999997</v>
      </c>
      <c r="O146" s="149">
        <f t="shared" si="19"/>
        <v>0.42551341226837913</v>
      </c>
      <c r="P146" s="122">
        <v>73</v>
      </c>
      <c r="Q146" s="104"/>
      <c r="R146" s="149">
        <f t="shared" si="15"/>
        <v>88.199999999999989</v>
      </c>
      <c r="S146" s="104">
        <v>6</v>
      </c>
      <c r="T146" s="104" t="s">
        <v>25</v>
      </c>
      <c r="U146" s="104" t="s">
        <v>116</v>
      </c>
      <c r="V146" s="104">
        <v>3.3</v>
      </c>
      <c r="W146" s="104">
        <v>1</v>
      </c>
      <c r="X146" s="104">
        <f t="shared" si="20"/>
        <v>8</v>
      </c>
      <c r="Y146" s="104">
        <v>16.5</v>
      </c>
      <c r="Z146" s="104" t="s">
        <v>25</v>
      </c>
      <c r="AA146" s="104" t="s">
        <v>26</v>
      </c>
      <c r="AB146" s="104" t="s">
        <v>182</v>
      </c>
      <c r="AC146" s="104" t="s">
        <v>28</v>
      </c>
      <c r="AD146" s="104" t="s">
        <v>47</v>
      </c>
      <c r="AE146" s="104" t="s">
        <v>271</v>
      </c>
      <c r="AF146" s="104" t="s">
        <v>271</v>
      </c>
      <c r="AG146" s="104">
        <v>1110.24</v>
      </c>
      <c r="AH146" s="103"/>
      <c r="AI146" s="133" t="s">
        <v>358</v>
      </c>
      <c r="AJ146" s="133">
        <v>0</v>
      </c>
      <c r="AK146" s="135" t="s">
        <v>65</v>
      </c>
      <c r="AL146" s="136" t="s">
        <v>54</v>
      </c>
      <c r="AM146" s="104">
        <v>6</v>
      </c>
      <c r="AN146" s="104">
        <v>4</v>
      </c>
    </row>
    <row r="147" spans="1:40" ht="11.1" customHeight="1" x14ac:dyDescent="0.25">
      <c r="A147" s="211">
        <v>146</v>
      </c>
      <c r="B147" s="137" t="s">
        <v>359</v>
      </c>
      <c r="C147" s="149">
        <v>7.61676115853541</v>
      </c>
      <c r="D147" s="149">
        <v>45.084113927598104</v>
      </c>
      <c r="E147" s="122">
        <v>1971</v>
      </c>
      <c r="F147" s="104" t="s">
        <v>765</v>
      </c>
      <c r="G147" s="113">
        <v>1.1499999999999999</v>
      </c>
      <c r="H147" s="113">
        <v>142</v>
      </c>
      <c r="I147" s="117">
        <v>702</v>
      </c>
      <c r="J147" s="117">
        <f t="shared" si="16"/>
        <v>13.2</v>
      </c>
      <c r="K147" s="117">
        <v>13</v>
      </c>
      <c r="L147" s="117">
        <f t="shared" si="17"/>
        <v>1874.3999999999999</v>
      </c>
      <c r="M147" s="149">
        <f t="shared" si="14"/>
        <v>1586.1124999999997</v>
      </c>
      <c r="N147" s="104">
        <f t="shared" si="18"/>
        <v>9266.4</v>
      </c>
      <c r="O147" s="149">
        <f t="shared" si="19"/>
        <v>0.35379435379435376</v>
      </c>
      <c r="P147" s="122">
        <v>170</v>
      </c>
      <c r="Q147" s="104">
        <v>140</v>
      </c>
      <c r="R147" s="149">
        <f t="shared" si="15"/>
        <v>288.28750000000002</v>
      </c>
      <c r="S147" s="105">
        <v>4</v>
      </c>
      <c r="T147" s="104" t="s">
        <v>25</v>
      </c>
      <c r="U147" s="104" t="s">
        <v>25</v>
      </c>
      <c r="V147" s="104">
        <v>3.3</v>
      </c>
      <c r="W147" s="104">
        <v>2</v>
      </c>
      <c r="X147" s="104">
        <f t="shared" si="20"/>
        <v>16</v>
      </c>
      <c r="Y147" s="104">
        <v>16.5</v>
      </c>
      <c r="Z147" s="104" t="s">
        <v>25</v>
      </c>
      <c r="AA147" s="104" t="s">
        <v>26</v>
      </c>
      <c r="AB147" s="104" t="s">
        <v>182</v>
      </c>
      <c r="AC147" s="104" t="s">
        <v>28</v>
      </c>
      <c r="AD147" s="104" t="s">
        <v>67</v>
      </c>
      <c r="AE147" s="104" t="s">
        <v>30</v>
      </c>
      <c r="AF147" s="104" t="s">
        <v>31</v>
      </c>
      <c r="AG147" s="104">
        <v>4764.51</v>
      </c>
      <c r="AH147" s="103"/>
      <c r="AI147" s="133" t="s">
        <v>360</v>
      </c>
      <c r="AJ147" s="133">
        <v>45</v>
      </c>
      <c r="AK147" s="135" t="s">
        <v>65</v>
      </c>
      <c r="AL147" s="136" t="s">
        <v>35</v>
      </c>
      <c r="AM147" s="104">
        <v>18</v>
      </c>
      <c r="AN147" s="104">
        <v>15</v>
      </c>
    </row>
    <row r="148" spans="1:40" ht="11.1" customHeight="1" x14ac:dyDescent="0.25">
      <c r="A148" s="216">
        <v>147</v>
      </c>
      <c r="B148" s="131" t="s">
        <v>361</v>
      </c>
      <c r="C148" s="149">
        <v>7.6813955984230997</v>
      </c>
      <c r="D148" s="149">
        <v>45.0757660369365</v>
      </c>
      <c r="E148" s="122">
        <v>1918</v>
      </c>
      <c r="F148" s="104" t="s">
        <v>169</v>
      </c>
      <c r="G148" s="113">
        <v>1.1399999999999999</v>
      </c>
      <c r="H148" s="113">
        <v>58</v>
      </c>
      <c r="I148" s="117">
        <v>202</v>
      </c>
      <c r="J148" s="117">
        <f t="shared" si="16"/>
        <v>16.5</v>
      </c>
      <c r="K148" s="117">
        <v>18</v>
      </c>
      <c r="L148" s="117">
        <f t="shared" si="17"/>
        <v>957</v>
      </c>
      <c r="M148" s="149">
        <f t="shared" si="14"/>
        <v>856.75</v>
      </c>
      <c r="N148" s="104">
        <f t="shared" si="18"/>
        <v>3333</v>
      </c>
      <c r="O148" s="149">
        <f t="shared" si="19"/>
        <v>0.40834083408340832</v>
      </c>
      <c r="P148" s="122">
        <v>66</v>
      </c>
      <c r="Q148" s="104"/>
      <c r="R148" s="149">
        <f t="shared" si="15"/>
        <v>100.25</v>
      </c>
      <c r="S148" s="104">
        <v>5</v>
      </c>
      <c r="T148" s="104" t="s">
        <v>25</v>
      </c>
      <c r="U148" s="104" t="s">
        <v>25</v>
      </c>
      <c r="V148" s="104">
        <v>3.3</v>
      </c>
      <c r="W148" s="104">
        <v>1</v>
      </c>
      <c r="X148" s="104">
        <f t="shared" si="20"/>
        <v>8</v>
      </c>
      <c r="Y148" s="104">
        <v>16.5</v>
      </c>
      <c r="Z148" s="104" t="s">
        <v>25</v>
      </c>
      <c r="AA148" s="104" t="s">
        <v>26</v>
      </c>
      <c r="AB148" s="104" t="s">
        <v>182</v>
      </c>
      <c r="AC148" s="104" t="s">
        <v>28</v>
      </c>
      <c r="AD148" s="104" t="s">
        <v>29</v>
      </c>
      <c r="AE148" s="104" t="s">
        <v>271</v>
      </c>
      <c r="AF148" s="104" t="s">
        <v>271</v>
      </c>
      <c r="AG148" s="104"/>
      <c r="AH148" s="103"/>
      <c r="AI148" s="133" t="s">
        <v>362</v>
      </c>
      <c r="AJ148" s="133">
        <v>225</v>
      </c>
      <c r="AK148" s="135" t="s">
        <v>65</v>
      </c>
      <c r="AL148" s="136" t="s">
        <v>54</v>
      </c>
      <c r="AM148" s="104">
        <v>18</v>
      </c>
      <c r="AN148" s="104">
        <v>16</v>
      </c>
    </row>
    <row r="149" spans="1:40" ht="11.1" customHeight="1" x14ac:dyDescent="0.25">
      <c r="A149" s="216">
        <v>148</v>
      </c>
      <c r="B149" s="131" t="s">
        <v>363</v>
      </c>
      <c r="C149" s="149">
        <v>7.6814738799988804</v>
      </c>
      <c r="D149" s="149">
        <v>45.075878514664304</v>
      </c>
      <c r="E149" s="122">
        <v>1918</v>
      </c>
      <c r="F149" s="104" t="s">
        <v>169</v>
      </c>
      <c r="G149" s="113">
        <v>1.1399999999999999</v>
      </c>
      <c r="H149" s="113">
        <v>84</v>
      </c>
      <c r="I149" s="117">
        <v>253</v>
      </c>
      <c r="J149" s="117">
        <f t="shared" si="16"/>
        <v>19.799999999999997</v>
      </c>
      <c r="K149" s="117">
        <v>18</v>
      </c>
      <c r="L149" s="117">
        <f t="shared" si="17"/>
        <v>1663.1999999999998</v>
      </c>
      <c r="M149" s="149">
        <f t="shared" si="14"/>
        <v>1509.9749999999999</v>
      </c>
      <c r="N149" s="104">
        <f t="shared" si="18"/>
        <v>5009.3999999999996</v>
      </c>
      <c r="O149" s="149">
        <f t="shared" si="19"/>
        <v>0.43302591128678086</v>
      </c>
      <c r="P149" s="122">
        <v>106</v>
      </c>
      <c r="Q149" s="104">
        <v>163</v>
      </c>
      <c r="R149" s="149">
        <f t="shared" si="15"/>
        <v>153.22500000000002</v>
      </c>
      <c r="S149" s="104">
        <v>6</v>
      </c>
      <c r="T149" s="104" t="s">
        <v>25</v>
      </c>
      <c r="U149" s="104" t="s">
        <v>116</v>
      </c>
      <c r="V149" s="104">
        <v>3.3</v>
      </c>
      <c r="W149" s="104">
        <v>1</v>
      </c>
      <c r="X149" s="104">
        <f t="shared" si="20"/>
        <v>8</v>
      </c>
      <c r="Y149" s="104">
        <v>16.5</v>
      </c>
      <c r="Z149" s="104" t="s">
        <v>25</v>
      </c>
      <c r="AA149" s="104" t="s">
        <v>26</v>
      </c>
      <c r="AB149" s="104" t="s">
        <v>182</v>
      </c>
      <c r="AC149" s="104" t="s">
        <v>28</v>
      </c>
      <c r="AD149" s="104" t="s">
        <v>62</v>
      </c>
      <c r="AE149" s="104" t="s">
        <v>271</v>
      </c>
      <c r="AF149" s="104" t="s">
        <v>271</v>
      </c>
      <c r="AG149" s="104">
        <v>1794.16</v>
      </c>
      <c r="AH149" s="103"/>
      <c r="AI149" s="133" t="s">
        <v>364</v>
      </c>
      <c r="AJ149" s="133">
        <v>0</v>
      </c>
      <c r="AK149" s="135" t="s">
        <v>65</v>
      </c>
      <c r="AL149" s="136" t="s">
        <v>54</v>
      </c>
      <c r="AM149" s="104">
        <v>10</v>
      </c>
      <c r="AN149" s="104">
        <v>8</v>
      </c>
    </row>
    <row r="150" spans="1:40" ht="11.1" customHeight="1" x14ac:dyDescent="0.25">
      <c r="A150" s="216">
        <v>149</v>
      </c>
      <c r="B150" s="131" t="s">
        <v>365</v>
      </c>
      <c r="C150" s="149">
        <v>7.6812109250573002</v>
      </c>
      <c r="D150" s="149">
        <v>45.075938002310501</v>
      </c>
      <c r="E150" s="122">
        <v>1918</v>
      </c>
      <c r="F150" s="104" t="s">
        <v>169</v>
      </c>
      <c r="G150" s="113">
        <v>1.1399999999999999</v>
      </c>
      <c r="H150" s="113">
        <v>46</v>
      </c>
      <c r="I150" s="117">
        <v>110</v>
      </c>
      <c r="J150" s="117">
        <f t="shared" si="16"/>
        <v>19.799999999999997</v>
      </c>
      <c r="K150" s="117">
        <v>18</v>
      </c>
      <c r="L150" s="117">
        <f t="shared" si="17"/>
        <v>910.79999999999984</v>
      </c>
      <c r="M150" s="149">
        <f t="shared" si="14"/>
        <v>848.73749999999984</v>
      </c>
      <c r="N150" s="104">
        <f t="shared" si="18"/>
        <v>2177.9999999999995</v>
      </c>
      <c r="O150" s="149">
        <f t="shared" si="19"/>
        <v>0.5191919191919192</v>
      </c>
      <c r="P150" s="122">
        <v>45</v>
      </c>
      <c r="Q150" s="104">
        <v>163</v>
      </c>
      <c r="R150" s="149">
        <f t="shared" si="15"/>
        <v>62.0625</v>
      </c>
      <c r="S150" s="104">
        <v>6</v>
      </c>
      <c r="T150" s="104" t="s">
        <v>25</v>
      </c>
      <c r="U150" s="104" t="s">
        <v>25</v>
      </c>
      <c r="V150" s="104">
        <v>3.3</v>
      </c>
      <c r="W150" s="104">
        <v>1</v>
      </c>
      <c r="X150" s="104">
        <f t="shared" si="20"/>
        <v>8</v>
      </c>
      <c r="Y150" s="104">
        <v>16.5</v>
      </c>
      <c r="Z150" s="104" t="s">
        <v>25</v>
      </c>
      <c r="AA150" s="104" t="s">
        <v>26</v>
      </c>
      <c r="AB150" s="104" t="s">
        <v>182</v>
      </c>
      <c r="AC150" s="104" t="s">
        <v>28</v>
      </c>
      <c r="AD150" s="104" t="s">
        <v>62</v>
      </c>
      <c r="AE150" s="104" t="s">
        <v>271</v>
      </c>
      <c r="AF150" s="104" t="s">
        <v>271</v>
      </c>
      <c r="AG150" s="104">
        <v>2637.05</v>
      </c>
      <c r="AH150" s="103"/>
      <c r="AI150" s="133" t="s">
        <v>366</v>
      </c>
      <c r="AJ150" s="133">
        <v>68</v>
      </c>
      <c r="AK150" s="135" t="s">
        <v>65</v>
      </c>
      <c r="AL150" s="136" t="s">
        <v>54</v>
      </c>
      <c r="AM150" s="104">
        <v>13</v>
      </c>
      <c r="AN150" s="104">
        <v>10</v>
      </c>
    </row>
    <row r="151" spans="1:40" ht="11.1" customHeight="1" x14ac:dyDescent="0.25">
      <c r="A151" s="216">
        <v>150</v>
      </c>
      <c r="B151" s="131" t="s">
        <v>367</v>
      </c>
      <c r="C151" s="149">
        <v>7.6812049235556996</v>
      </c>
      <c r="D151" s="149">
        <v>45.075803058785503</v>
      </c>
      <c r="E151" s="122">
        <v>1961</v>
      </c>
      <c r="F151" s="104" t="s">
        <v>114</v>
      </c>
      <c r="G151" s="113">
        <v>1.1000000000000001</v>
      </c>
      <c r="H151" s="113">
        <v>46</v>
      </c>
      <c r="I151" s="117">
        <v>291</v>
      </c>
      <c r="J151" s="117">
        <f t="shared" si="16"/>
        <v>19.799999999999997</v>
      </c>
      <c r="K151" s="117">
        <v>18</v>
      </c>
      <c r="L151" s="117">
        <f t="shared" si="17"/>
        <v>910.79999999999984</v>
      </c>
      <c r="M151" s="149">
        <f t="shared" si="14"/>
        <v>751.34999999999991</v>
      </c>
      <c r="N151" s="104">
        <f t="shared" si="18"/>
        <v>5761.7999999999993</v>
      </c>
      <c r="O151" s="149">
        <f t="shared" si="19"/>
        <v>0.25908570238467143</v>
      </c>
      <c r="P151" s="122">
        <v>101</v>
      </c>
      <c r="Q151" s="104">
        <v>680</v>
      </c>
      <c r="R151" s="149">
        <f t="shared" si="15"/>
        <v>159.44999999999999</v>
      </c>
      <c r="S151" s="105">
        <v>6</v>
      </c>
      <c r="T151" s="104" t="s">
        <v>25</v>
      </c>
      <c r="U151" s="104" t="s">
        <v>25</v>
      </c>
      <c r="V151" s="104">
        <v>3.3</v>
      </c>
      <c r="W151" s="104">
        <v>4</v>
      </c>
      <c r="X151" s="104">
        <f t="shared" si="20"/>
        <v>32</v>
      </c>
      <c r="Y151" s="104">
        <v>16.5</v>
      </c>
      <c r="Z151" s="104" t="s">
        <v>25</v>
      </c>
      <c r="AA151" s="104" t="s">
        <v>26</v>
      </c>
      <c r="AB151" s="104" t="s">
        <v>182</v>
      </c>
      <c r="AC151" s="104" t="s">
        <v>28</v>
      </c>
      <c r="AD151" s="104" t="s">
        <v>29</v>
      </c>
      <c r="AE151" s="104" t="s">
        <v>271</v>
      </c>
      <c r="AF151" s="104" t="s">
        <v>271</v>
      </c>
      <c r="AG151" s="104"/>
      <c r="AH151" s="103"/>
      <c r="AI151" s="133" t="s">
        <v>368</v>
      </c>
      <c r="AJ151" s="133">
        <v>90</v>
      </c>
      <c r="AK151" s="135" t="s">
        <v>65</v>
      </c>
      <c r="AL151" s="136" t="s">
        <v>54</v>
      </c>
      <c r="AM151" s="104">
        <v>70</v>
      </c>
      <c r="AN151" s="104">
        <v>61</v>
      </c>
    </row>
    <row r="152" spans="1:40" ht="11.1" customHeight="1" x14ac:dyDescent="0.25">
      <c r="A152" s="213">
        <v>151</v>
      </c>
      <c r="B152" s="131" t="s">
        <v>369</v>
      </c>
      <c r="C152" s="149">
        <v>7.7053802054693703</v>
      </c>
      <c r="D152" s="149">
        <v>45.113767729594301</v>
      </c>
      <c r="E152" s="122">
        <v>1981</v>
      </c>
      <c r="F152" s="104" t="s">
        <v>763</v>
      </c>
      <c r="G152" s="113">
        <v>0.76</v>
      </c>
      <c r="H152" s="113">
        <v>166</v>
      </c>
      <c r="I152" s="117">
        <v>900</v>
      </c>
      <c r="J152" s="117">
        <f t="shared" si="16"/>
        <v>33</v>
      </c>
      <c r="K152" s="117">
        <v>31</v>
      </c>
      <c r="L152" s="117">
        <f t="shared" si="17"/>
        <v>5478</v>
      </c>
      <c r="M152" s="149">
        <f t="shared" si="14"/>
        <v>4563.8125</v>
      </c>
      <c r="N152" s="104">
        <f t="shared" si="18"/>
        <v>29700</v>
      </c>
      <c r="O152" s="149">
        <f t="shared" si="19"/>
        <v>0.24505050505050505</v>
      </c>
      <c r="P152" s="122">
        <v>606</v>
      </c>
      <c r="Q152" s="104">
        <v>0</v>
      </c>
      <c r="R152" s="149">
        <f t="shared" si="15"/>
        <v>914.1875</v>
      </c>
      <c r="S152" s="105">
        <v>10</v>
      </c>
      <c r="T152" s="104" t="s">
        <v>25</v>
      </c>
      <c r="U152" s="104" t="s">
        <v>25</v>
      </c>
      <c r="V152" s="104">
        <v>3.3</v>
      </c>
      <c r="W152" s="104">
        <v>4</v>
      </c>
      <c r="X152" s="104">
        <f t="shared" si="20"/>
        <v>32</v>
      </c>
      <c r="Y152" s="104">
        <v>16.5</v>
      </c>
      <c r="Z152" s="104" t="s">
        <v>25</v>
      </c>
      <c r="AA152" s="104" t="s">
        <v>26</v>
      </c>
      <c r="AB152" s="104" t="s">
        <v>182</v>
      </c>
      <c r="AC152" s="104" t="s">
        <v>278</v>
      </c>
      <c r="AD152" s="104" t="s">
        <v>62</v>
      </c>
      <c r="AE152" s="104" t="s">
        <v>30</v>
      </c>
      <c r="AF152" s="104" t="s">
        <v>63</v>
      </c>
      <c r="AG152" s="104">
        <v>18953</v>
      </c>
      <c r="AH152" s="103"/>
      <c r="AI152" s="133" t="s">
        <v>370</v>
      </c>
      <c r="AJ152" s="133">
        <v>23</v>
      </c>
      <c r="AK152" s="135" t="s">
        <v>155</v>
      </c>
      <c r="AL152" s="136" t="s">
        <v>35</v>
      </c>
      <c r="AM152" s="104">
        <v>99</v>
      </c>
      <c r="AN152" s="104">
        <v>93</v>
      </c>
    </row>
    <row r="153" spans="1:40" ht="11.1" customHeight="1" x14ac:dyDescent="0.25">
      <c r="A153" s="213">
        <v>152</v>
      </c>
      <c r="B153" s="131" t="s">
        <v>371</v>
      </c>
      <c r="C153" s="149">
        <v>7.7055203146860904</v>
      </c>
      <c r="D153" s="149">
        <v>45.087748639350401</v>
      </c>
      <c r="E153" s="122">
        <v>1919</v>
      </c>
      <c r="F153" s="104" t="s">
        <v>169</v>
      </c>
      <c r="G153" s="113">
        <v>1.1399999999999999</v>
      </c>
      <c r="H153" s="113">
        <v>141</v>
      </c>
      <c r="I153" s="117">
        <v>680</v>
      </c>
      <c r="J153" s="117">
        <f t="shared" si="16"/>
        <v>13.2</v>
      </c>
      <c r="K153" s="117">
        <v>15</v>
      </c>
      <c r="L153" s="117">
        <f t="shared" si="17"/>
        <v>1861.1999999999998</v>
      </c>
      <c r="M153" s="149">
        <f t="shared" si="14"/>
        <v>1594.2624999999998</v>
      </c>
      <c r="N153" s="104">
        <f t="shared" si="18"/>
        <v>8976</v>
      </c>
      <c r="O153" s="149">
        <f t="shared" si="19"/>
        <v>0.35886809269162206</v>
      </c>
      <c r="P153" s="122">
        <v>145</v>
      </c>
      <c r="Q153" s="104">
        <v>145</v>
      </c>
      <c r="R153" s="149">
        <f t="shared" si="15"/>
        <v>266.9375</v>
      </c>
      <c r="S153" s="105">
        <v>4</v>
      </c>
      <c r="T153" s="104" t="s">
        <v>25</v>
      </c>
      <c r="U153" s="104" t="s">
        <v>25</v>
      </c>
      <c r="V153" s="104">
        <v>3.3</v>
      </c>
      <c r="W153" s="104">
        <v>5</v>
      </c>
      <c r="X153" s="104">
        <f t="shared" si="20"/>
        <v>40</v>
      </c>
      <c r="Y153" s="104">
        <v>16.5</v>
      </c>
      <c r="Z153" s="104" t="s">
        <v>25</v>
      </c>
      <c r="AA153" s="104" t="s">
        <v>26</v>
      </c>
      <c r="AB153" s="104" t="s">
        <v>300</v>
      </c>
      <c r="AC153" s="104" t="s">
        <v>28</v>
      </c>
      <c r="AD153" s="104" t="s">
        <v>29</v>
      </c>
      <c r="AE153" s="104" t="s">
        <v>30</v>
      </c>
      <c r="AF153" s="104" t="s">
        <v>63</v>
      </c>
      <c r="AG153" s="104">
        <v>6723</v>
      </c>
      <c r="AH153" s="103"/>
      <c r="AI153" s="133" t="s">
        <v>372</v>
      </c>
      <c r="AJ153" s="133">
        <v>225</v>
      </c>
      <c r="AK153" s="135" t="s">
        <v>65</v>
      </c>
      <c r="AL153" s="136" t="s">
        <v>54</v>
      </c>
      <c r="AM153" s="104">
        <v>33</v>
      </c>
      <c r="AN153" s="104">
        <v>16</v>
      </c>
    </row>
    <row r="154" spans="1:40" ht="11.1" customHeight="1" x14ac:dyDescent="0.25">
      <c r="A154" s="217">
        <v>153</v>
      </c>
      <c r="B154" s="131" t="s">
        <v>373</v>
      </c>
      <c r="C154" s="149">
        <v>7.6873711250799097</v>
      </c>
      <c r="D154" s="149">
        <v>45.085292366366097</v>
      </c>
      <c r="E154" s="122">
        <v>1961</v>
      </c>
      <c r="F154" s="104" t="s">
        <v>114</v>
      </c>
      <c r="G154" s="113">
        <v>1.1000000000000001</v>
      </c>
      <c r="H154" s="113">
        <v>71</v>
      </c>
      <c r="I154" s="117">
        <v>275</v>
      </c>
      <c r="J154" s="117">
        <f t="shared" si="16"/>
        <v>19.799999999999997</v>
      </c>
      <c r="K154" s="117">
        <v>17</v>
      </c>
      <c r="L154" s="117">
        <f t="shared" si="17"/>
        <v>1405.7999999999997</v>
      </c>
      <c r="M154" s="149">
        <f t="shared" si="14"/>
        <v>1238.5499999999997</v>
      </c>
      <c r="N154" s="104">
        <f t="shared" si="18"/>
        <v>5444.9999999999991</v>
      </c>
      <c r="O154" s="149">
        <f t="shared" si="19"/>
        <v>0.35919191919191923</v>
      </c>
      <c r="P154" s="122">
        <v>111</v>
      </c>
      <c r="Q154" s="104">
        <v>0</v>
      </c>
      <c r="R154" s="149">
        <f t="shared" si="15"/>
        <v>167.25</v>
      </c>
      <c r="S154" s="105">
        <v>6</v>
      </c>
      <c r="T154" s="104" t="s">
        <v>25</v>
      </c>
      <c r="U154" s="104" t="s">
        <v>116</v>
      </c>
      <c r="V154" s="104">
        <v>3.3</v>
      </c>
      <c r="W154" s="104">
        <v>1</v>
      </c>
      <c r="X154" s="104">
        <f t="shared" si="20"/>
        <v>8</v>
      </c>
      <c r="Y154" s="104">
        <v>16.5</v>
      </c>
      <c r="Z154" s="104" t="s">
        <v>25</v>
      </c>
      <c r="AA154" s="104" t="s">
        <v>26</v>
      </c>
      <c r="AB154" s="104" t="s">
        <v>27</v>
      </c>
      <c r="AC154" s="104" t="s">
        <v>28</v>
      </c>
      <c r="AD154" s="104" t="s">
        <v>62</v>
      </c>
      <c r="AE154" s="104" t="s">
        <v>271</v>
      </c>
      <c r="AF154" s="104" t="s">
        <v>271</v>
      </c>
      <c r="AG154" s="104">
        <v>3026.62</v>
      </c>
      <c r="AH154" s="103"/>
      <c r="AI154" s="133" t="s">
        <v>374</v>
      </c>
      <c r="AJ154" s="133">
        <v>338</v>
      </c>
      <c r="AK154" s="135" t="s">
        <v>104</v>
      </c>
      <c r="AL154" s="136" t="s">
        <v>54</v>
      </c>
      <c r="AM154" s="104">
        <v>24</v>
      </c>
      <c r="AN154" s="104">
        <v>18</v>
      </c>
    </row>
    <row r="155" spans="1:40" ht="11.1" customHeight="1" x14ac:dyDescent="0.25">
      <c r="A155" s="211">
        <v>154</v>
      </c>
      <c r="B155" s="137" t="s">
        <v>375</v>
      </c>
      <c r="C155" s="149">
        <v>7.6178894106278703</v>
      </c>
      <c r="D155" s="149">
        <v>45.0836120690659</v>
      </c>
      <c r="E155" s="122">
        <v>1971</v>
      </c>
      <c r="F155" s="104" t="s">
        <v>765</v>
      </c>
      <c r="G155" s="113">
        <v>1.1499999999999999</v>
      </c>
      <c r="H155" s="113">
        <v>82</v>
      </c>
      <c r="I155" s="117">
        <v>367</v>
      </c>
      <c r="J155" s="117">
        <f t="shared" si="16"/>
        <v>13.2</v>
      </c>
      <c r="K155" s="117">
        <v>13</v>
      </c>
      <c r="L155" s="117">
        <f t="shared" si="17"/>
        <v>1082.3999999999999</v>
      </c>
      <c r="M155" s="149">
        <f t="shared" si="14"/>
        <v>932.48749999999984</v>
      </c>
      <c r="N155" s="104">
        <f t="shared" si="18"/>
        <v>4844.3999999999996</v>
      </c>
      <c r="O155" s="149">
        <f t="shared" si="19"/>
        <v>0.3749483940219635</v>
      </c>
      <c r="P155" s="122">
        <v>101</v>
      </c>
      <c r="Q155" s="104">
        <v>0</v>
      </c>
      <c r="R155" s="149">
        <f t="shared" si="15"/>
        <v>149.91249999999999</v>
      </c>
      <c r="S155" s="105">
        <v>4</v>
      </c>
      <c r="T155" s="104" t="s">
        <v>25</v>
      </c>
      <c r="U155" s="104" t="s">
        <v>25</v>
      </c>
      <c r="V155" s="104">
        <v>3.3</v>
      </c>
      <c r="W155" s="104">
        <v>1</v>
      </c>
      <c r="X155" s="104">
        <f t="shared" si="20"/>
        <v>8</v>
      </c>
      <c r="Y155" s="104">
        <v>16.5</v>
      </c>
      <c r="Z155" s="104" t="s">
        <v>25</v>
      </c>
      <c r="AA155" s="104" t="s">
        <v>26</v>
      </c>
      <c r="AB155" s="104" t="s">
        <v>182</v>
      </c>
      <c r="AC155" s="104" t="s">
        <v>28</v>
      </c>
      <c r="AD155" s="104" t="s">
        <v>107</v>
      </c>
      <c r="AE155" s="104" t="s">
        <v>30</v>
      </c>
      <c r="AF155" s="104" t="s">
        <v>63</v>
      </c>
      <c r="AG155" s="104">
        <v>2229.67</v>
      </c>
      <c r="AH155" s="103"/>
      <c r="AI155" s="133" t="s">
        <v>376</v>
      </c>
      <c r="AJ155" s="133">
        <v>270</v>
      </c>
      <c r="AK155" s="135" t="s">
        <v>65</v>
      </c>
      <c r="AL155" s="136" t="s">
        <v>35</v>
      </c>
      <c r="AM155" s="104">
        <v>18</v>
      </c>
      <c r="AN155" s="104">
        <v>13</v>
      </c>
    </row>
    <row r="156" spans="1:40" ht="11.1" customHeight="1" x14ac:dyDescent="0.25">
      <c r="A156" s="211">
        <v>155</v>
      </c>
      <c r="B156" s="137" t="s">
        <v>377</v>
      </c>
      <c r="C156" s="149">
        <v>7.6183477021796202</v>
      </c>
      <c r="D156" s="149">
        <v>45.083321124626401</v>
      </c>
      <c r="E156" s="122">
        <v>1971</v>
      </c>
      <c r="F156" s="104" t="s">
        <v>765</v>
      </c>
      <c r="G156" s="113">
        <v>1.1499999999999999</v>
      </c>
      <c r="H156" s="113">
        <v>96</v>
      </c>
      <c r="I156" s="117">
        <v>455</v>
      </c>
      <c r="J156" s="117">
        <f t="shared" si="16"/>
        <v>13.2</v>
      </c>
      <c r="K156" s="117">
        <v>12</v>
      </c>
      <c r="L156" s="117">
        <f t="shared" si="17"/>
        <v>1267.1999999999998</v>
      </c>
      <c r="M156" s="149">
        <f t="shared" si="14"/>
        <v>1079.8874999999998</v>
      </c>
      <c r="N156" s="104">
        <f t="shared" si="18"/>
        <v>6006</v>
      </c>
      <c r="O156" s="149">
        <f t="shared" si="19"/>
        <v>0.36250416250416245</v>
      </c>
      <c r="P156" s="122">
        <v>121</v>
      </c>
      <c r="Q156" s="104">
        <v>96</v>
      </c>
      <c r="R156" s="149">
        <f t="shared" si="15"/>
        <v>187.3125</v>
      </c>
      <c r="S156" s="105">
        <v>4</v>
      </c>
      <c r="T156" s="104" t="s">
        <v>25</v>
      </c>
      <c r="U156" s="104" t="s">
        <v>25</v>
      </c>
      <c r="V156" s="104">
        <v>3.3</v>
      </c>
      <c r="W156" s="104">
        <v>1</v>
      </c>
      <c r="X156" s="104">
        <f t="shared" si="20"/>
        <v>8</v>
      </c>
      <c r="Y156" s="104">
        <v>16.5</v>
      </c>
      <c r="Z156" s="104" t="s">
        <v>25</v>
      </c>
      <c r="AA156" s="104" t="s">
        <v>26</v>
      </c>
      <c r="AB156" s="104" t="s">
        <v>182</v>
      </c>
      <c r="AC156" s="104" t="s">
        <v>28</v>
      </c>
      <c r="AD156" s="104" t="s">
        <v>67</v>
      </c>
      <c r="AE156" s="104" t="s">
        <v>30</v>
      </c>
      <c r="AF156" s="104" t="s">
        <v>63</v>
      </c>
      <c r="AG156" s="104">
        <v>2744.36</v>
      </c>
      <c r="AH156" s="103"/>
      <c r="AI156" s="133" t="s">
        <v>378</v>
      </c>
      <c r="AJ156" s="133">
        <v>45</v>
      </c>
      <c r="AK156" s="135" t="s">
        <v>65</v>
      </c>
      <c r="AL156" s="136" t="s">
        <v>35</v>
      </c>
      <c r="AM156" s="104">
        <v>24</v>
      </c>
      <c r="AN156" s="104">
        <v>23</v>
      </c>
    </row>
    <row r="157" spans="1:40" ht="11.1" customHeight="1" x14ac:dyDescent="0.25">
      <c r="A157" s="217" t="s">
        <v>795</v>
      </c>
      <c r="B157" s="131" t="s">
        <v>379</v>
      </c>
      <c r="C157" s="149">
        <v>7.6783000000000001</v>
      </c>
      <c r="D157" s="149">
        <v>45.088769999999997</v>
      </c>
      <c r="E157" s="122">
        <v>1850</v>
      </c>
      <c r="F157" s="122" t="s">
        <v>169</v>
      </c>
      <c r="G157" s="132">
        <v>1.1399999999999999</v>
      </c>
      <c r="H157" s="113">
        <v>145</v>
      </c>
      <c r="I157" s="117">
        <v>696</v>
      </c>
      <c r="J157" s="117">
        <v>13</v>
      </c>
      <c r="K157" s="117">
        <v>13</v>
      </c>
      <c r="L157" s="117">
        <f t="shared" si="17"/>
        <v>1885</v>
      </c>
      <c r="M157" s="149">
        <f t="shared" si="14"/>
        <v>1376.4124999999999</v>
      </c>
      <c r="N157" s="104">
        <f t="shared" si="18"/>
        <v>9048</v>
      </c>
      <c r="O157" s="149">
        <f t="shared" si="19"/>
        <v>0.36217948717948717</v>
      </c>
      <c r="P157" s="122">
        <v>250</v>
      </c>
      <c r="Q157" s="104">
        <v>0</v>
      </c>
      <c r="R157" s="149">
        <f t="shared" si="15"/>
        <v>508.58750000000003</v>
      </c>
      <c r="S157" s="105">
        <v>7</v>
      </c>
      <c r="T157" s="104">
        <v>0</v>
      </c>
      <c r="U157" s="104"/>
      <c r="V157" s="104">
        <v>3.3</v>
      </c>
      <c r="W157" s="104">
        <v>1</v>
      </c>
      <c r="X157" s="104">
        <f t="shared" si="20"/>
        <v>8</v>
      </c>
      <c r="Y157" s="104">
        <v>16.5</v>
      </c>
      <c r="Z157" s="104" t="s">
        <v>25</v>
      </c>
      <c r="AA157" s="104" t="s">
        <v>26</v>
      </c>
      <c r="AB157" s="104"/>
      <c r="AC157" s="104" t="s">
        <v>28</v>
      </c>
      <c r="AD157" s="104" t="s">
        <v>47</v>
      </c>
      <c r="AE157" s="104" t="s">
        <v>271</v>
      </c>
      <c r="AF157" s="104" t="s">
        <v>271</v>
      </c>
      <c r="AG157" s="104">
        <v>2568</v>
      </c>
      <c r="AH157" s="103"/>
      <c r="AI157" s="133" t="s">
        <v>380</v>
      </c>
      <c r="AJ157" s="133"/>
      <c r="AK157" s="135" t="s">
        <v>65</v>
      </c>
      <c r="AL157" s="136" t="s">
        <v>54</v>
      </c>
      <c r="AM157" s="104">
        <v>13</v>
      </c>
      <c r="AN157" s="104">
        <v>13</v>
      </c>
    </row>
    <row r="158" spans="1:40" ht="11.1" customHeight="1" x14ac:dyDescent="0.25">
      <c r="A158" s="213">
        <v>157</v>
      </c>
      <c r="B158" s="131" t="s">
        <v>381</v>
      </c>
      <c r="C158" s="149">
        <v>7.7076340680425401</v>
      </c>
      <c r="D158" s="149">
        <v>45.088910898779197</v>
      </c>
      <c r="E158" s="122">
        <v>1909</v>
      </c>
      <c r="F158" s="104" t="s">
        <v>169</v>
      </c>
      <c r="G158" s="113">
        <v>1.1399999999999999</v>
      </c>
      <c r="H158" s="113">
        <v>118</v>
      </c>
      <c r="I158" s="117">
        <v>574</v>
      </c>
      <c r="J158" s="117">
        <f t="shared" si="16"/>
        <v>16.5</v>
      </c>
      <c r="K158" s="117">
        <v>20</v>
      </c>
      <c r="L158" s="117">
        <f t="shared" si="17"/>
        <v>1947</v>
      </c>
      <c r="M158" s="149">
        <f t="shared" si="14"/>
        <v>1664.125</v>
      </c>
      <c r="N158" s="104">
        <f t="shared" si="18"/>
        <v>9471</v>
      </c>
      <c r="O158" s="149">
        <f t="shared" si="19"/>
        <v>0.32678703410410725</v>
      </c>
      <c r="P158" s="122">
        <v>197</v>
      </c>
      <c r="Q158" s="104">
        <v>0</v>
      </c>
      <c r="R158" s="149">
        <f t="shared" si="15"/>
        <v>282.875</v>
      </c>
      <c r="S158" s="105">
        <v>5</v>
      </c>
      <c r="T158" s="104" t="s">
        <v>25</v>
      </c>
      <c r="U158" s="104" t="s">
        <v>25</v>
      </c>
      <c r="V158" s="104">
        <v>3.3</v>
      </c>
      <c r="W158" s="104">
        <v>4</v>
      </c>
      <c r="X158" s="104">
        <f t="shared" si="20"/>
        <v>32</v>
      </c>
      <c r="Y158" s="104">
        <v>16.5</v>
      </c>
      <c r="Z158" s="104" t="s">
        <v>25</v>
      </c>
      <c r="AA158" s="104" t="s">
        <v>26</v>
      </c>
      <c r="AB158" s="104" t="s">
        <v>300</v>
      </c>
      <c r="AC158" s="104" t="s">
        <v>28</v>
      </c>
      <c r="AD158" s="104" t="s">
        <v>44</v>
      </c>
      <c r="AE158" s="104" t="s">
        <v>271</v>
      </c>
      <c r="AF158" s="104" t="s">
        <v>271</v>
      </c>
      <c r="AG158" s="104"/>
      <c r="AH158" s="103"/>
      <c r="AI158" s="133" t="s">
        <v>382</v>
      </c>
      <c r="AJ158" s="133">
        <v>225</v>
      </c>
      <c r="AK158" s="135" t="s">
        <v>155</v>
      </c>
      <c r="AL158" s="136" t="s">
        <v>35</v>
      </c>
      <c r="AM158" s="104">
        <v>40</v>
      </c>
      <c r="AN158" s="104">
        <v>38</v>
      </c>
    </row>
    <row r="159" spans="1:40" ht="11.1" customHeight="1" x14ac:dyDescent="0.25">
      <c r="A159" s="213">
        <v>158</v>
      </c>
      <c r="B159" s="131" t="s">
        <v>383</v>
      </c>
      <c r="C159" s="149">
        <v>7.7073373765040598</v>
      </c>
      <c r="D159" s="149">
        <v>45.088765146870799</v>
      </c>
      <c r="E159" s="122">
        <v>1909</v>
      </c>
      <c r="F159" s="104" t="s">
        <v>169</v>
      </c>
      <c r="G159" s="113">
        <v>1.1399999999999999</v>
      </c>
      <c r="H159" s="113">
        <v>118</v>
      </c>
      <c r="I159" s="117">
        <v>574</v>
      </c>
      <c r="J159" s="117">
        <f t="shared" si="16"/>
        <v>16.5</v>
      </c>
      <c r="K159" s="117">
        <v>20</v>
      </c>
      <c r="L159" s="117">
        <f t="shared" si="17"/>
        <v>1947</v>
      </c>
      <c r="M159" s="149">
        <f t="shared" si="14"/>
        <v>1664.125</v>
      </c>
      <c r="N159" s="104">
        <f t="shared" si="18"/>
        <v>9471</v>
      </c>
      <c r="O159" s="149">
        <f t="shared" si="19"/>
        <v>0.32678703410410725</v>
      </c>
      <c r="P159" s="122">
        <v>200</v>
      </c>
      <c r="Q159" s="104">
        <v>0</v>
      </c>
      <c r="R159" s="149">
        <f t="shared" si="15"/>
        <v>282.875</v>
      </c>
      <c r="S159" s="105">
        <v>5</v>
      </c>
      <c r="T159" s="104" t="s">
        <v>25</v>
      </c>
      <c r="U159" s="104" t="s">
        <v>25</v>
      </c>
      <c r="V159" s="104">
        <v>3.3</v>
      </c>
      <c r="W159" s="104">
        <v>4</v>
      </c>
      <c r="X159" s="104">
        <f t="shared" si="20"/>
        <v>32</v>
      </c>
      <c r="Y159" s="104">
        <v>16.5</v>
      </c>
      <c r="Z159" s="104" t="s">
        <v>25</v>
      </c>
      <c r="AA159" s="104" t="s">
        <v>26</v>
      </c>
      <c r="AB159" s="104" t="s">
        <v>300</v>
      </c>
      <c r="AC159" s="104" t="s">
        <v>28</v>
      </c>
      <c r="AD159" s="104" t="s">
        <v>44</v>
      </c>
      <c r="AE159" s="104" t="s">
        <v>271</v>
      </c>
      <c r="AF159" s="104" t="s">
        <v>271</v>
      </c>
      <c r="AG159" s="104"/>
      <c r="AH159" s="103"/>
      <c r="AI159" s="133" t="s">
        <v>384</v>
      </c>
      <c r="AJ159" s="133">
        <v>68</v>
      </c>
      <c r="AK159" s="135" t="s">
        <v>155</v>
      </c>
      <c r="AL159" s="136" t="s">
        <v>35</v>
      </c>
      <c r="AM159" s="104">
        <v>35</v>
      </c>
      <c r="AN159" s="104">
        <v>34</v>
      </c>
    </row>
    <row r="160" spans="1:40" ht="11.1" customHeight="1" x14ac:dyDescent="0.25">
      <c r="A160" s="213">
        <v>159</v>
      </c>
      <c r="B160" s="131" t="s">
        <v>385</v>
      </c>
      <c r="C160" s="149">
        <v>7.7077000775975204</v>
      </c>
      <c r="D160" s="149">
        <v>45.088356883735102</v>
      </c>
      <c r="E160" s="122">
        <v>1909</v>
      </c>
      <c r="F160" s="104" t="s">
        <v>169</v>
      </c>
      <c r="G160" s="113">
        <v>1.1399999999999999</v>
      </c>
      <c r="H160" s="113">
        <v>114</v>
      </c>
      <c r="I160" s="117">
        <v>550</v>
      </c>
      <c r="J160" s="117">
        <f t="shared" si="16"/>
        <v>16.5</v>
      </c>
      <c r="K160" s="117">
        <v>20</v>
      </c>
      <c r="L160" s="117">
        <f t="shared" si="17"/>
        <v>1881</v>
      </c>
      <c r="M160" s="149">
        <f t="shared" si="14"/>
        <v>1605.875</v>
      </c>
      <c r="N160" s="104">
        <f t="shared" si="18"/>
        <v>9075</v>
      </c>
      <c r="O160" s="149">
        <f t="shared" si="19"/>
        <v>0.32848484848484849</v>
      </c>
      <c r="P160" s="122">
        <v>190</v>
      </c>
      <c r="Q160" s="104">
        <v>0</v>
      </c>
      <c r="R160" s="149">
        <f t="shared" si="15"/>
        <v>275.125</v>
      </c>
      <c r="S160" s="105">
        <v>5</v>
      </c>
      <c r="T160" s="104" t="s">
        <v>25</v>
      </c>
      <c r="U160" s="104" t="s">
        <v>25</v>
      </c>
      <c r="V160" s="104">
        <v>3.3</v>
      </c>
      <c r="W160" s="104">
        <v>3</v>
      </c>
      <c r="X160" s="104">
        <f t="shared" si="20"/>
        <v>24</v>
      </c>
      <c r="Y160" s="104">
        <v>16.5</v>
      </c>
      <c r="Z160" s="104" t="s">
        <v>25</v>
      </c>
      <c r="AA160" s="104" t="s">
        <v>26</v>
      </c>
      <c r="AB160" s="104" t="s">
        <v>300</v>
      </c>
      <c r="AC160" s="104" t="s">
        <v>28</v>
      </c>
      <c r="AD160" s="104" t="s">
        <v>44</v>
      </c>
      <c r="AE160" s="104" t="s">
        <v>271</v>
      </c>
      <c r="AF160" s="104" t="s">
        <v>271</v>
      </c>
      <c r="AG160" s="104"/>
      <c r="AH160" s="103"/>
      <c r="AI160" s="133" t="s">
        <v>386</v>
      </c>
      <c r="AJ160" s="133">
        <v>225</v>
      </c>
      <c r="AK160" s="135" t="s">
        <v>155</v>
      </c>
      <c r="AL160" s="136" t="s">
        <v>35</v>
      </c>
      <c r="AM160" s="104">
        <v>34</v>
      </c>
      <c r="AN160" s="104">
        <v>32</v>
      </c>
    </row>
    <row r="161" spans="1:40" ht="11.1" customHeight="1" x14ac:dyDescent="0.25">
      <c r="A161" s="213">
        <v>160</v>
      </c>
      <c r="B161" s="131" t="s">
        <v>387</v>
      </c>
      <c r="C161" s="149">
        <v>7.7089708909245704</v>
      </c>
      <c r="D161" s="149">
        <v>45.095992323859498</v>
      </c>
      <c r="E161" s="122">
        <v>1946</v>
      </c>
      <c r="F161" s="122" t="s">
        <v>765</v>
      </c>
      <c r="G161" s="132">
        <v>1.1499999999999999</v>
      </c>
      <c r="H161" s="113">
        <v>123</v>
      </c>
      <c r="I161" s="117">
        <v>555</v>
      </c>
      <c r="J161" s="117">
        <f t="shared" si="16"/>
        <v>23.099999999999998</v>
      </c>
      <c r="K161" s="117">
        <v>23</v>
      </c>
      <c r="L161" s="117">
        <f t="shared" si="17"/>
        <v>2841.2999999999997</v>
      </c>
      <c r="M161" s="149">
        <f t="shared" si="14"/>
        <v>2451.5812499999997</v>
      </c>
      <c r="N161" s="104">
        <f t="shared" si="18"/>
        <v>12820.499999999998</v>
      </c>
      <c r="O161" s="149">
        <f t="shared" si="19"/>
        <v>0.30820170820170822</v>
      </c>
      <c r="P161" s="122">
        <v>268</v>
      </c>
      <c r="Q161" s="104">
        <v>0</v>
      </c>
      <c r="R161" s="149">
        <f t="shared" si="15"/>
        <v>389.71875</v>
      </c>
      <c r="S161" s="105">
        <v>7</v>
      </c>
      <c r="T161" s="104" t="s">
        <v>25</v>
      </c>
      <c r="U161" s="104" t="s">
        <v>25</v>
      </c>
      <c r="V161" s="104">
        <v>3.3</v>
      </c>
      <c r="W161" s="104">
        <v>3</v>
      </c>
      <c r="X161" s="104">
        <f t="shared" si="20"/>
        <v>24</v>
      </c>
      <c r="Y161" s="104">
        <v>16.5</v>
      </c>
      <c r="Z161" s="104" t="s">
        <v>25</v>
      </c>
      <c r="AA161" s="104" t="s">
        <v>26</v>
      </c>
      <c r="AB161" s="104" t="s">
        <v>182</v>
      </c>
      <c r="AC161" s="104" t="s">
        <v>28</v>
      </c>
      <c r="AD161" s="104" t="s">
        <v>47</v>
      </c>
      <c r="AE161" s="104" t="s">
        <v>30</v>
      </c>
      <c r="AF161" s="104" t="s">
        <v>63</v>
      </c>
      <c r="AG161" s="104">
        <v>9121</v>
      </c>
      <c r="AH161" s="103"/>
      <c r="AI161" s="133" t="s">
        <v>388</v>
      </c>
      <c r="AJ161" s="133">
        <v>0</v>
      </c>
      <c r="AK161" s="135" t="s">
        <v>155</v>
      </c>
      <c r="AL161" s="136" t="s">
        <v>54</v>
      </c>
      <c r="AM161" s="104">
        <v>42</v>
      </c>
      <c r="AN161" s="104">
        <v>26</v>
      </c>
    </row>
    <row r="162" spans="1:40" ht="11.1" customHeight="1" x14ac:dyDescent="0.25">
      <c r="A162" s="217">
        <v>161</v>
      </c>
      <c r="B162" s="131" t="s">
        <v>389</v>
      </c>
      <c r="C162" s="149">
        <v>7.6777620799276196</v>
      </c>
      <c r="D162" s="149">
        <v>45.079820655181699</v>
      </c>
      <c r="E162" s="122">
        <v>1919</v>
      </c>
      <c r="F162" s="104" t="s">
        <v>169</v>
      </c>
      <c r="G162" s="113">
        <v>1.1399999999999999</v>
      </c>
      <c r="H162" s="113">
        <v>156</v>
      </c>
      <c r="I162" s="117">
        <v>694</v>
      </c>
      <c r="J162" s="117">
        <f t="shared" si="16"/>
        <v>16.5</v>
      </c>
      <c r="K162" s="117">
        <v>17</v>
      </c>
      <c r="L162" s="117">
        <f t="shared" si="17"/>
        <v>2574</v>
      </c>
      <c r="M162" s="149">
        <f t="shared" si="14"/>
        <v>2217.375</v>
      </c>
      <c r="N162" s="104">
        <f t="shared" si="18"/>
        <v>11451</v>
      </c>
      <c r="O162" s="149">
        <f t="shared" si="19"/>
        <v>0.34599598288359096</v>
      </c>
      <c r="P162" s="122">
        <v>210</v>
      </c>
      <c r="Q162" s="104">
        <v>210</v>
      </c>
      <c r="R162" s="149">
        <f t="shared" si="15"/>
        <v>356.625</v>
      </c>
      <c r="S162" s="105">
        <v>5</v>
      </c>
      <c r="T162" s="104" t="s">
        <v>25</v>
      </c>
      <c r="U162" s="104" t="s">
        <v>116</v>
      </c>
      <c r="V162" s="104">
        <v>3.3</v>
      </c>
      <c r="W162" s="104">
        <v>2</v>
      </c>
      <c r="X162" s="104">
        <f t="shared" si="20"/>
        <v>16</v>
      </c>
      <c r="Y162" s="104">
        <v>16.5</v>
      </c>
      <c r="Z162" s="104" t="s">
        <v>25</v>
      </c>
      <c r="AA162" s="104" t="s">
        <v>26</v>
      </c>
      <c r="AB162" s="104" t="s">
        <v>300</v>
      </c>
      <c r="AC162" s="104" t="s">
        <v>28</v>
      </c>
      <c r="AD162" s="104" t="s">
        <v>29</v>
      </c>
      <c r="AE162" s="104" t="s">
        <v>271</v>
      </c>
      <c r="AF162" s="104" t="s">
        <v>271</v>
      </c>
      <c r="AG162" s="104"/>
      <c r="AH162" s="103"/>
      <c r="AI162" s="133" t="s">
        <v>390</v>
      </c>
      <c r="AJ162" s="133">
        <v>270</v>
      </c>
      <c r="AK162" s="135" t="s">
        <v>65</v>
      </c>
      <c r="AL162" s="136" t="s">
        <v>54</v>
      </c>
      <c r="AM162" s="104">
        <v>37</v>
      </c>
      <c r="AN162" s="104">
        <v>35</v>
      </c>
    </row>
    <row r="163" spans="1:40" ht="11.1" customHeight="1" x14ac:dyDescent="0.25">
      <c r="A163" s="213">
        <v>162</v>
      </c>
      <c r="B163" s="131" t="s">
        <v>391</v>
      </c>
      <c r="C163" s="149">
        <v>7.7122194684728802</v>
      </c>
      <c r="D163" s="149">
        <v>45.094047775096001</v>
      </c>
      <c r="E163" s="122">
        <v>1946</v>
      </c>
      <c r="F163" s="122" t="s">
        <v>765</v>
      </c>
      <c r="G163" s="132">
        <v>1.1499999999999999</v>
      </c>
      <c r="H163" s="113">
        <v>122</v>
      </c>
      <c r="I163" s="117">
        <v>495</v>
      </c>
      <c r="J163" s="117">
        <f t="shared" si="16"/>
        <v>16.5</v>
      </c>
      <c r="K163" s="117">
        <v>17</v>
      </c>
      <c r="L163" s="117">
        <f t="shared" si="17"/>
        <v>2013</v>
      </c>
      <c r="M163" s="149">
        <f t="shared" si="14"/>
        <v>1767.09375</v>
      </c>
      <c r="N163" s="104">
        <f t="shared" si="18"/>
        <v>8167.5</v>
      </c>
      <c r="O163" s="149">
        <f t="shared" si="19"/>
        <v>0.36767676767676766</v>
      </c>
      <c r="P163" s="122">
        <v>171</v>
      </c>
      <c r="Q163" s="104">
        <v>0</v>
      </c>
      <c r="R163" s="149">
        <f t="shared" si="15"/>
        <v>245.90625</v>
      </c>
      <c r="S163" s="105">
        <v>5</v>
      </c>
      <c r="T163" s="104" t="s">
        <v>25</v>
      </c>
      <c r="U163" s="104" t="s">
        <v>25</v>
      </c>
      <c r="V163" s="104">
        <v>3.3</v>
      </c>
      <c r="W163" s="104">
        <v>3</v>
      </c>
      <c r="X163" s="104">
        <f t="shared" si="20"/>
        <v>24</v>
      </c>
      <c r="Y163" s="104">
        <v>16.5</v>
      </c>
      <c r="Z163" s="104" t="s">
        <v>25</v>
      </c>
      <c r="AA163" s="104" t="s">
        <v>26</v>
      </c>
      <c r="AB163" s="104" t="s">
        <v>392</v>
      </c>
      <c r="AC163" s="104" t="s">
        <v>28</v>
      </c>
      <c r="AD163" s="104" t="s">
        <v>47</v>
      </c>
      <c r="AE163" s="104" t="s">
        <v>30</v>
      </c>
      <c r="AF163" s="104" t="s">
        <v>31</v>
      </c>
      <c r="AG163" s="104">
        <v>7194.5</v>
      </c>
      <c r="AH163" s="103" t="s">
        <v>153</v>
      </c>
      <c r="AI163" s="133" t="s">
        <v>393</v>
      </c>
      <c r="AJ163" s="133">
        <v>338</v>
      </c>
      <c r="AK163" s="135" t="s">
        <v>155</v>
      </c>
      <c r="AL163" s="136" t="s">
        <v>35</v>
      </c>
      <c r="AM163" s="104">
        <v>30</v>
      </c>
      <c r="AN163" s="104">
        <v>27</v>
      </c>
    </row>
    <row r="164" spans="1:40" ht="11.1" customHeight="1" x14ac:dyDescent="0.25">
      <c r="A164" s="213">
        <v>163</v>
      </c>
      <c r="B164" s="131" t="s">
        <v>394</v>
      </c>
      <c r="C164" s="149">
        <v>7.7124065965812099</v>
      </c>
      <c r="D164" s="149">
        <v>45.0945886168317</v>
      </c>
      <c r="E164" s="122">
        <v>1946</v>
      </c>
      <c r="F164" s="122" t="s">
        <v>765</v>
      </c>
      <c r="G164" s="132">
        <v>1.1499999999999999</v>
      </c>
      <c r="H164" s="113">
        <v>105</v>
      </c>
      <c r="I164" s="117">
        <v>402</v>
      </c>
      <c r="J164" s="117">
        <f t="shared" si="16"/>
        <v>16.5</v>
      </c>
      <c r="K164" s="117">
        <v>17</v>
      </c>
      <c r="L164" s="117">
        <f t="shared" si="17"/>
        <v>1732.5</v>
      </c>
      <c r="M164" s="149">
        <f t="shared" si="14"/>
        <v>1536</v>
      </c>
      <c r="N164" s="104">
        <f t="shared" si="18"/>
        <v>6633</v>
      </c>
      <c r="O164" s="149">
        <f t="shared" si="19"/>
        <v>0.38240615106286746</v>
      </c>
      <c r="P164" s="122">
        <v>139</v>
      </c>
      <c r="Q164" s="104">
        <v>0</v>
      </c>
      <c r="R164" s="149">
        <f t="shared" si="15"/>
        <v>196.5</v>
      </c>
      <c r="S164" s="105">
        <v>5</v>
      </c>
      <c r="T164" s="104" t="s">
        <v>25</v>
      </c>
      <c r="U164" s="104" t="s">
        <v>25</v>
      </c>
      <c r="V164" s="104">
        <v>3.3</v>
      </c>
      <c r="W164" s="104">
        <v>3</v>
      </c>
      <c r="X164" s="104">
        <f t="shared" si="20"/>
        <v>24</v>
      </c>
      <c r="Y164" s="104">
        <v>16.5</v>
      </c>
      <c r="Z164" s="104" t="s">
        <v>25</v>
      </c>
      <c r="AA164" s="104" t="s">
        <v>26</v>
      </c>
      <c r="AB164" s="104" t="s">
        <v>392</v>
      </c>
      <c r="AC164" s="104" t="s">
        <v>28</v>
      </c>
      <c r="AD164" s="104" t="s">
        <v>47</v>
      </c>
      <c r="AE164" s="104" t="s">
        <v>30</v>
      </c>
      <c r="AF164" s="104" t="s">
        <v>31</v>
      </c>
      <c r="AG164" s="104">
        <v>5867.35</v>
      </c>
      <c r="AH164" s="103" t="s">
        <v>153</v>
      </c>
      <c r="AI164" s="133" t="s">
        <v>395</v>
      </c>
      <c r="AJ164" s="133">
        <v>315</v>
      </c>
      <c r="AK164" s="135" t="s">
        <v>155</v>
      </c>
      <c r="AL164" s="136" t="s">
        <v>35</v>
      </c>
      <c r="AM164" s="104">
        <v>30</v>
      </c>
      <c r="AN164" s="104">
        <v>26</v>
      </c>
    </row>
    <row r="165" spans="1:40" ht="11.1" customHeight="1" x14ac:dyDescent="0.25">
      <c r="A165" s="213">
        <v>164</v>
      </c>
      <c r="B165" s="131" t="s">
        <v>396</v>
      </c>
      <c r="C165" s="149">
        <v>7.7125741374279597</v>
      </c>
      <c r="D165" s="149">
        <v>45.095090898301798</v>
      </c>
      <c r="E165" s="122">
        <v>1946</v>
      </c>
      <c r="F165" s="122" t="s">
        <v>765</v>
      </c>
      <c r="G165" s="132">
        <v>1.1499999999999999</v>
      </c>
      <c r="H165" s="113">
        <v>121</v>
      </c>
      <c r="I165" s="117">
        <v>477</v>
      </c>
      <c r="J165" s="117">
        <f t="shared" si="16"/>
        <v>16.5</v>
      </c>
      <c r="K165" s="117">
        <v>17</v>
      </c>
      <c r="L165" s="117">
        <f t="shared" si="17"/>
        <v>1996.5</v>
      </c>
      <c r="M165" s="149">
        <f t="shared" si="14"/>
        <v>1760.15625</v>
      </c>
      <c r="N165" s="104">
        <f t="shared" si="18"/>
        <v>7870.5</v>
      </c>
      <c r="O165" s="149">
        <f t="shared" si="19"/>
        <v>0.37488088431484656</v>
      </c>
      <c r="P165" s="122">
        <v>134</v>
      </c>
      <c r="Q165" s="104">
        <v>0</v>
      </c>
      <c r="R165" s="149">
        <f t="shared" si="15"/>
        <v>236.34375</v>
      </c>
      <c r="S165" s="105">
        <v>5</v>
      </c>
      <c r="T165" s="104" t="s">
        <v>25</v>
      </c>
      <c r="U165" s="104" t="s">
        <v>25</v>
      </c>
      <c r="V165" s="104">
        <v>3.3</v>
      </c>
      <c r="W165" s="104">
        <v>3</v>
      </c>
      <c r="X165" s="104">
        <f t="shared" si="20"/>
        <v>24</v>
      </c>
      <c r="Y165" s="104">
        <v>16.5</v>
      </c>
      <c r="Z165" s="104" t="s">
        <v>25</v>
      </c>
      <c r="AA165" s="104" t="s">
        <v>26</v>
      </c>
      <c r="AB165" s="104" t="s">
        <v>392</v>
      </c>
      <c r="AC165" s="104" t="s">
        <v>28</v>
      </c>
      <c r="AD165" s="104" t="s">
        <v>47</v>
      </c>
      <c r="AE165" s="104" t="s">
        <v>30</v>
      </c>
      <c r="AF165" s="104" t="s">
        <v>31</v>
      </c>
      <c r="AG165" s="104">
        <v>7194.5</v>
      </c>
      <c r="AH165" s="103" t="s">
        <v>153</v>
      </c>
      <c r="AI165" s="133" t="s">
        <v>397</v>
      </c>
      <c r="AJ165" s="133">
        <v>248</v>
      </c>
      <c r="AK165" s="135" t="s">
        <v>155</v>
      </c>
      <c r="AL165" s="136" t="s">
        <v>35</v>
      </c>
      <c r="AM165" s="104">
        <v>30</v>
      </c>
      <c r="AN165" s="104">
        <v>25</v>
      </c>
    </row>
    <row r="166" spans="1:40" ht="11.1" customHeight="1" x14ac:dyDescent="0.25">
      <c r="A166" s="213">
        <v>165</v>
      </c>
      <c r="B166" s="131" t="s">
        <v>398</v>
      </c>
      <c r="C166" s="149">
        <v>7.7128844153007803</v>
      </c>
      <c r="D166" s="149">
        <v>45.094926977219401</v>
      </c>
      <c r="E166" s="122">
        <v>1946</v>
      </c>
      <c r="F166" s="122" t="s">
        <v>765</v>
      </c>
      <c r="G166" s="132">
        <v>1.1499999999999999</v>
      </c>
      <c r="H166" s="113">
        <v>121</v>
      </c>
      <c r="I166" s="117">
        <v>477</v>
      </c>
      <c r="J166" s="117">
        <f t="shared" si="16"/>
        <v>16.5</v>
      </c>
      <c r="K166" s="117">
        <v>17</v>
      </c>
      <c r="L166" s="117">
        <f t="shared" si="17"/>
        <v>1996.5</v>
      </c>
      <c r="M166" s="149">
        <f t="shared" si="14"/>
        <v>1760.15625</v>
      </c>
      <c r="N166" s="104">
        <f t="shared" si="18"/>
        <v>7870.5</v>
      </c>
      <c r="O166" s="149">
        <f t="shared" si="19"/>
        <v>0.37488088431484656</v>
      </c>
      <c r="P166" s="122">
        <v>168</v>
      </c>
      <c r="Q166" s="104">
        <v>0</v>
      </c>
      <c r="R166" s="149">
        <f t="shared" si="15"/>
        <v>236.34375</v>
      </c>
      <c r="S166" s="105">
        <v>5</v>
      </c>
      <c r="T166" s="104" t="s">
        <v>25</v>
      </c>
      <c r="U166" s="104" t="s">
        <v>25</v>
      </c>
      <c r="V166" s="104">
        <v>3.3</v>
      </c>
      <c r="W166" s="104">
        <v>3</v>
      </c>
      <c r="X166" s="104">
        <f t="shared" si="20"/>
        <v>24</v>
      </c>
      <c r="Y166" s="104">
        <v>16.5</v>
      </c>
      <c r="Z166" s="104" t="s">
        <v>25</v>
      </c>
      <c r="AA166" s="104" t="s">
        <v>26</v>
      </c>
      <c r="AB166" s="104" t="s">
        <v>392</v>
      </c>
      <c r="AC166" s="104" t="s">
        <v>28</v>
      </c>
      <c r="AD166" s="104" t="s">
        <v>47</v>
      </c>
      <c r="AE166" s="104" t="s">
        <v>30</v>
      </c>
      <c r="AF166" s="104" t="s">
        <v>31</v>
      </c>
      <c r="AG166" s="104">
        <v>7194.5</v>
      </c>
      <c r="AH166" s="103" t="s">
        <v>153</v>
      </c>
      <c r="AI166" s="133" t="s">
        <v>399</v>
      </c>
      <c r="AJ166" s="133">
        <v>315</v>
      </c>
      <c r="AK166" s="135" t="s">
        <v>155</v>
      </c>
      <c r="AL166" s="136" t="s">
        <v>35</v>
      </c>
      <c r="AM166" s="104">
        <v>30</v>
      </c>
      <c r="AN166" s="104">
        <v>21</v>
      </c>
    </row>
    <row r="167" spans="1:40" ht="11.1" customHeight="1" x14ac:dyDescent="0.25">
      <c r="A167" s="213">
        <v>166</v>
      </c>
      <c r="B167" s="131" t="s">
        <v>400</v>
      </c>
      <c r="C167" s="149">
        <v>7.7130731206803604</v>
      </c>
      <c r="D167" s="149">
        <v>45.094178943437299</v>
      </c>
      <c r="E167" s="122">
        <v>1946</v>
      </c>
      <c r="F167" s="122" t="s">
        <v>765</v>
      </c>
      <c r="G167" s="132">
        <v>1.1499999999999999</v>
      </c>
      <c r="H167" s="113">
        <v>121</v>
      </c>
      <c r="I167" s="117">
        <v>477</v>
      </c>
      <c r="J167" s="117">
        <f t="shared" si="16"/>
        <v>16.5</v>
      </c>
      <c r="K167" s="117">
        <v>17</v>
      </c>
      <c r="L167" s="117">
        <f t="shared" si="17"/>
        <v>1996.5</v>
      </c>
      <c r="M167" s="149">
        <f t="shared" si="14"/>
        <v>1910.15625</v>
      </c>
      <c r="N167" s="104">
        <f t="shared" si="18"/>
        <v>7870.5</v>
      </c>
      <c r="O167" s="149">
        <f t="shared" si="19"/>
        <v>0.37488088431484656</v>
      </c>
      <c r="P167" s="122">
        <v>60</v>
      </c>
      <c r="Q167" s="104">
        <v>0</v>
      </c>
      <c r="R167" s="149">
        <f t="shared" si="15"/>
        <v>86.34375</v>
      </c>
      <c r="S167" s="105">
        <v>5</v>
      </c>
      <c r="T167" s="104" t="s">
        <v>25</v>
      </c>
      <c r="U167" s="104" t="s">
        <v>25</v>
      </c>
      <c r="V167" s="104">
        <v>3.3</v>
      </c>
      <c r="W167" s="104">
        <v>33</v>
      </c>
      <c r="X167" s="104">
        <f t="shared" si="20"/>
        <v>264</v>
      </c>
      <c r="Y167" s="104">
        <v>16.5</v>
      </c>
      <c r="Z167" s="104" t="s">
        <v>25</v>
      </c>
      <c r="AA167" s="104" t="s">
        <v>26</v>
      </c>
      <c r="AB167" s="104" t="s">
        <v>392</v>
      </c>
      <c r="AC167" s="104" t="s">
        <v>28</v>
      </c>
      <c r="AD167" s="104" t="s">
        <v>47</v>
      </c>
      <c r="AE167" s="104" t="s">
        <v>30</v>
      </c>
      <c r="AF167" s="104" t="s">
        <v>31</v>
      </c>
      <c r="AG167" s="104">
        <v>7194.5</v>
      </c>
      <c r="AH167" s="103" t="s">
        <v>153</v>
      </c>
      <c r="AI167" s="133" t="s">
        <v>401</v>
      </c>
      <c r="AJ167" s="133">
        <v>338</v>
      </c>
      <c r="AK167" s="135" t="s">
        <v>155</v>
      </c>
      <c r="AL167" s="136" t="s">
        <v>35</v>
      </c>
      <c r="AM167" s="104">
        <v>30</v>
      </c>
      <c r="AN167" s="104">
        <v>23</v>
      </c>
    </row>
    <row r="168" spans="1:40" ht="11.1" customHeight="1" x14ac:dyDescent="0.25">
      <c r="A168" s="213">
        <v>167</v>
      </c>
      <c r="B168" s="131" t="s">
        <v>402</v>
      </c>
      <c r="C168" s="149">
        <v>7.7131994598350202</v>
      </c>
      <c r="D168" s="149">
        <v>45.094767952608002</v>
      </c>
      <c r="E168" s="122">
        <v>1946</v>
      </c>
      <c r="F168" s="122" t="s">
        <v>765</v>
      </c>
      <c r="G168" s="132">
        <v>1.1499999999999999</v>
      </c>
      <c r="H168" s="113">
        <v>121</v>
      </c>
      <c r="I168" s="117">
        <v>477</v>
      </c>
      <c r="J168" s="117">
        <f t="shared" si="16"/>
        <v>16.5</v>
      </c>
      <c r="K168" s="117">
        <v>18</v>
      </c>
      <c r="L168" s="117">
        <f t="shared" si="17"/>
        <v>1996.5</v>
      </c>
      <c r="M168" s="149">
        <f t="shared" si="14"/>
        <v>1760.15625</v>
      </c>
      <c r="N168" s="104">
        <f t="shared" si="18"/>
        <v>7870.5</v>
      </c>
      <c r="O168" s="149">
        <f t="shared" si="19"/>
        <v>0.37488088431484656</v>
      </c>
      <c r="P168" s="122">
        <v>171</v>
      </c>
      <c r="Q168" s="104">
        <v>0</v>
      </c>
      <c r="R168" s="149">
        <f t="shared" si="15"/>
        <v>236.34375</v>
      </c>
      <c r="S168" s="105">
        <v>5</v>
      </c>
      <c r="T168" s="104" t="s">
        <v>25</v>
      </c>
      <c r="U168" s="104" t="s">
        <v>25</v>
      </c>
      <c r="V168" s="104">
        <v>3.3</v>
      </c>
      <c r="W168" s="104">
        <v>3</v>
      </c>
      <c r="X168" s="104">
        <f t="shared" si="20"/>
        <v>24</v>
      </c>
      <c r="Y168" s="104">
        <v>16.5</v>
      </c>
      <c r="Z168" s="104" t="s">
        <v>25</v>
      </c>
      <c r="AA168" s="104" t="s">
        <v>26</v>
      </c>
      <c r="AB168" s="104" t="s">
        <v>392</v>
      </c>
      <c r="AC168" s="104" t="s">
        <v>28</v>
      </c>
      <c r="AD168" s="104" t="s">
        <v>47</v>
      </c>
      <c r="AE168" s="104" t="s">
        <v>30</v>
      </c>
      <c r="AF168" s="104" t="s">
        <v>31</v>
      </c>
      <c r="AG168" s="104">
        <v>7194.5</v>
      </c>
      <c r="AH168" s="103" t="s">
        <v>153</v>
      </c>
      <c r="AI168" s="133" t="s">
        <v>403</v>
      </c>
      <c r="AJ168" s="133">
        <v>270</v>
      </c>
      <c r="AK168" s="135" t="s">
        <v>155</v>
      </c>
      <c r="AL168" s="136" t="s">
        <v>35</v>
      </c>
      <c r="AM168" s="104">
        <v>30</v>
      </c>
      <c r="AN168" s="104">
        <v>26</v>
      </c>
    </row>
    <row r="169" spans="1:40" ht="11.1" customHeight="1" x14ac:dyDescent="0.25">
      <c r="A169" s="213">
        <v>168</v>
      </c>
      <c r="B169" s="131" t="s">
        <v>404</v>
      </c>
      <c r="C169" s="149">
        <v>7.7133642962764704</v>
      </c>
      <c r="D169" s="149">
        <v>45.0941645945164</v>
      </c>
      <c r="E169" s="122">
        <v>1946</v>
      </c>
      <c r="F169" s="122" t="s">
        <v>765</v>
      </c>
      <c r="G169" s="132">
        <v>1.1499999999999999</v>
      </c>
      <c r="H169" s="113">
        <v>121</v>
      </c>
      <c r="I169" s="117">
        <v>477</v>
      </c>
      <c r="J169" s="117">
        <f t="shared" si="16"/>
        <v>16.5</v>
      </c>
      <c r="K169" s="117">
        <v>17</v>
      </c>
      <c r="L169" s="117">
        <f t="shared" si="17"/>
        <v>1996.5</v>
      </c>
      <c r="M169" s="149">
        <f t="shared" si="14"/>
        <v>1760.15625</v>
      </c>
      <c r="N169" s="104">
        <f t="shared" si="18"/>
        <v>7870.5</v>
      </c>
      <c r="O169" s="149">
        <f t="shared" si="19"/>
        <v>0.37488088431484656</v>
      </c>
      <c r="P169" s="122">
        <v>164</v>
      </c>
      <c r="Q169" s="104">
        <v>0</v>
      </c>
      <c r="R169" s="149">
        <f t="shared" si="15"/>
        <v>236.34375</v>
      </c>
      <c r="S169" s="105">
        <v>5</v>
      </c>
      <c r="T169" s="104" t="s">
        <v>25</v>
      </c>
      <c r="U169" s="104" t="s">
        <v>25</v>
      </c>
      <c r="V169" s="104">
        <v>3.3</v>
      </c>
      <c r="W169" s="104">
        <v>3</v>
      </c>
      <c r="X169" s="104">
        <f t="shared" si="20"/>
        <v>24</v>
      </c>
      <c r="Y169" s="104">
        <v>16.5</v>
      </c>
      <c r="Z169" s="104" t="s">
        <v>25</v>
      </c>
      <c r="AA169" s="104" t="s">
        <v>26</v>
      </c>
      <c r="AB169" s="104" t="s">
        <v>392</v>
      </c>
      <c r="AC169" s="104" t="s">
        <v>28</v>
      </c>
      <c r="AD169" s="104" t="s">
        <v>47</v>
      </c>
      <c r="AE169" s="104" t="s">
        <v>30</v>
      </c>
      <c r="AF169" s="104" t="s">
        <v>31</v>
      </c>
      <c r="AG169" s="104">
        <v>7194.5</v>
      </c>
      <c r="AH169" s="103" t="s">
        <v>153</v>
      </c>
      <c r="AI169" s="133" t="s">
        <v>405</v>
      </c>
      <c r="AJ169" s="133">
        <v>270</v>
      </c>
      <c r="AK169" s="135" t="s">
        <v>155</v>
      </c>
      <c r="AL169" s="136" t="s">
        <v>35</v>
      </c>
      <c r="AM169" s="104">
        <v>30</v>
      </c>
      <c r="AN169" s="104">
        <v>28</v>
      </c>
    </row>
    <row r="170" spans="1:40" ht="11.1" customHeight="1" x14ac:dyDescent="0.25">
      <c r="A170" s="213">
        <v>169</v>
      </c>
      <c r="B170" s="131" t="s">
        <v>406</v>
      </c>
      <c r="C170" s="149">
        <v>7.7135486838273399</v>
      </c>
      <c r="D170" s="149">
        <v>45.094676118103898</v>
      </c>
      <c r="E170" s="122">
        <v>1946</v>
      </c>
      <c r="F170" s="122" t="s">
        <v>765</v>
      </c>
      <c r="G170" s="132">
        <v>1.1499999999999999</v>
      </c>
      <c r="H170" s="113">
        <v>121</v>
      </c>
      <c r="I170" s="117">
        <v>477</v>
      </c>
      <c r="J170" s="117">
        <f t="shared" si="16"/>
        <v>16.5</v>
      </c>
      <c r="K170" s="117">
        <v>18</v>
      </c>
      <c r="L170" s="117">
        <f t="shared" si="17"/>
        <v>1996.5</v>
      </c>
      <c r="M170" s="149">
        <f t="shared" si="14"/>
        <v>1760.15625</v>
      </c>
      <c r="N170" s="104">
        <f t="shared" si="18"/>
        <v>7870.5</v>
      </c>
      <c r="O170" s="149">
        <f t="shared" si="19"/>
        <v>0.37488088431484656</v>
      </c>
      <c r="P170" s="122">
        <v>168</v>
      </c>
      <c r="Q170" s="104">
        <v>0</v>
      </c>
      <c r="R170" s="149">
        <f t="shared" si="15"/>
        <v>236.34375</v>
      </c>
      <c r="S170" s="105">
        <v>5</v>
      </c>
      <c r="T170" s="104" t="s">
        <v>25</v>
      </c>
      <c r="U170" s="104" t="s">
        <v>25</v>
      </c>
      <c r="V170" s="104">
        <v>3.3</v>
      </c>
      <c r="W170" s="104">
        <v>3</v>
      </c>
      <c r="X170" s="104">
        <f t="shared" si="20"/>
        <v>24</v>
      </c>
      <c r="Y170" s="104">
        <v>16.5</v>
      </c>
      <c r="Z170" s="104" t="s">
        <v>25</v>
      </c>
      <c r="AA170" s="104" t="s">
        <v>26</v>
      </c>
      <c r="AB170" s="104" t="s">
        <v>392</v>
      </c>
      <c r="AC170" s="104" t="s">
        <v>28</v>
      </c>
      <c r="AD170" s="104" t="s">
        <v>47</v>
      </c>
      <c r="AE170" s="104" t="s">
        <v>30</v>
      </c>
      <c r="AF170" s="104" t="s">
        <v>31</v>
      </c>
      <c r="AG170" s="104">
        <v>7194.5</v>
      </c>
      <c r="AH170" s="103" t="s">
        <v>153</v>
      </c>
      <c r="AI170" s="133" t="s">
        <v>407</v>
      </c>
      <c r="AJ170" s="133">
        <v>248</v>
      </c>
      <c r="AK170" s="135" t="s">
        <v>155</v>
      </c>
      <c r="AL170" s="136" t="s">
        <v>35</v>
      </c>
      <c r="AM170" s="104">
        <v>30</v>
      </c>
      <c r="AN170" s="104">
        <v>27</v>
      </c>
    </row>
    <row r="171" spans="1:40" ht="11.1" customHeight="1" x14ac:dyDescent="0.25">
      <c r="A171" s="217">
        <v>170</v>
      </c>
      <c r="B171" s="131" t="s">
        <v>408</v>
      </c>
      <c r="C171" s="149">
        <v>7.6842826709940901</v>
      </c>
      <c r="D171" s="149">
        <v>45.087388240901497</v>
      </c>
      <c r="E171" s="122">
        <v>1908</v>
      </c>
      <c r="F171" s="104" t="s">
        <v>169</v>
      </c>
      <c r="G171" s="113">
        <v>1.1399999999999999</v>
      </c>
      <c r="H171" s="113">
        <v>583</v>
      </c>
      <c r="I171" s="117">
        <v>3159</v>
      </c>
      <c r="J171" s="117">
        <f t="shared" si="16"/>
        <v>13.2</v>
      </c>
      <c r="K171" s="117">
        <v>16</v>
      </c>
      <c r="L171" s="117">
        <f t="shared" si="17"/>
        <v>7695.5999999999995</v>
      </c>
      <c r="M171" s="149">
        <f t="shared" si="14"/>
        <v>6415.0874999999996</v>
      </c>
      <c r="N171" s="104">
        <f t="shared" si="18"/>
        <v>41698.799999999996</v>
      </c>
      <c r="O171" s="149">
        <f t="shared" si="19"/>
        <v>0.33606722495611385</v>
      </c>
      <c r="P171" s="122">
        <v>815</v>
      </c>
      <c r="Q171" s="104">
        <v>0</v>
      </c>
      <c r="R171" s="149">
        <f t="shared" si="15"/>
        <v>1280.5125</v>
      </c>
      <c r="S171" s="105">
        <v>4</v>
      </c>
      <c r="T171" s="104" t="s">
        <v>25</v>
      </c>
      <c r="U171" s="104" t="s">
        <v>25</v>
      </c>
      <c r="V171" s="104">
        <v>3.3</v>
      </c>
      <c r="W171" s="104">
        <v>15</v>
      </c>
      <c r="X171" s="104">
        <f t="shared" si="20"/>
        <v>120</v>
      </c>
      <c r="Y171" s="104">
        <v>16.5</v>
      </c>
      <c r="Z171" s="104" t="s">
        <v>25</v>
      </c>
      <c r="AA171" s="104" t="s">
        <v>26</v>
      </c>
      <c r="AB171" s="104" t="s">
        <v>182</v>
      </c>
      <c r="AC171" s="104" t="s">
        <v>28</v>
      </c>
      <c r="AD171" s="104" t="s">
        <v>62</v>
      </c>
      <c r="AE171" s="104" t="s">
        <v>271</v>
      </c>
      <c r="AF171" s="104" t="s">
        <v>271</v>
      </c>
      <c r="AG171" s="104"/>
      <c r="AH171" s="103"/>
      <c r="AI171" s="133" t="s">
        <v>409</v>
      </c>
      <c r="AJ171" s="133">
        <v>315</v>
      </c>
      <c r="AK171" s="135" t="s">
        <v>104</v>
      </c>
      <c r="AL171" s="136" t="s">
        <v>35</v>
      </c>
      <c r="AM171" s="104">
        <v>145</v>
      </c>
      <c r="AN171" s="104">
        <v>124</v>
      </c>
    </row>
    <row r="172" spans="1:40" ht="11.1" customHeight="1" x14ac:dyDescent="0.25">
      <c r="A172" s="210">
        <v>171</v>
      </c>
      <c r="B172" s="131" t="s">
        <v>410</v>
      </c>
      <c r="C172" s="149">
        <v>7.6400009105399702</v>
      </c>
      <c r="D172" s="149">
        <v>45.033187924345199</v>
      </c>
      <c r="E172" s="122">
        <v>1938</v>
      </c>
      <c r="F172" s="104" t="s">
        <v>169</v>
      </c>
      <c r="G172" s="132">
        <v>1.1399999999999999</v>
      </c>
      <c r="H172" s="113">
        <v>90</v>
      </c>
      <c r="I172" s="117">
        <v>298</v>
      </c>
      <c r="J172" s="117">
        <f t="shared" si="16"/>
        <v>16.5</v>
      </c>
      <c r="K172" s="117">
        <v>18</v>
      </c>
      <c r="L172" s="117">
        <f t="shared" si="17"/>
        <v>1485</v>
      </c>
      <c r="M172" s="149">
        <f t="shared" si="14"/>
        <v>1338.75</v>
      </c>
      <c r="N172" s="104">
        <f t="shared" si="18"/>
        <v>4917</v>
      </c>
      <c r="O172" s="149">
        <f t="shared" si="19"/>
        <v>0.42322554403091317</v>
      </c>
      <c r="P172" s="122">
        <v>120</v>
      </c>
      <c r="Q172" s="104">
        <v>0</v>
      </c>
      <c r="R172" s="149">
        <f t="shared" si="15"/>
        <v>146.25</v>
      </c>
      <c r="S172" s="105">
        <v>5</v>
      </c>
      <c r="T172" s="104" t="s">
        <v>25</v>
      </c>
      <c r="U172" s="104" t="s">
        <v>25</v>
      </c>
      <c r="V172" s="104">
        <v>3.3</v>
      </c>
      <c r="W172" s="104">
        <v>2</v>
      </c>
      <c r="X172" s="104">
        <f t="shared" si="20"/>
        <v>16</v>
      </c>
      <c r="Y172" s="104">
        <v>16.5</v>
      </c>
      <c r="Z172" s="104" t="s">
        <v>25</v>
      </c>
      <c r="AA172" s="104" t="s">
        <v>26</v>
      </c>
      <c r="AB172" s="104" t="s">
        <v>392</v>
      </c>
      <c r="AC172" s="104" t="s">
        <v>28</v>
      </c>
      <c r="AD172" s="104" t="s">
        <v>47</v>
      </c>
      <c r="AE172" s="104" t="s">
        <v>271</v>
      </c>
      <c r="AF172" s="104" t="s">
        <v>271</v>
      </c>
      <c r="AG172" s="104"/>
      <c r="AH172" s="103"/>
      <c r="AI172" s="133" t="s">
        <v>411</v>
      </c>
      <c r="AJ172" s="133">
        <v>270</v>
      </c>
      <c r="AK172" s="135" t="s">
        <v>34</v>
      </c>
      <c r="AL172" s="136" t="s">
        <v>35</v>
      </c>
      <c r="AM172" s="104">
        <v>20</v>
      </c>
      <c r="AN172" s="104">
        <v>11</v>
      </c>
    </row>
    <row r="173" spans="1:40" ht="11.1" customHeight="1" x14ac:dyDescent="0.25">
      <c r="A173" s="210">
        <v>172</v>
      </c>
      <c r="B173" s="131" t="s">
        <v>412</v>
      </c>
      <c r="C173" s="149">
        <v>7.6400650281936002</v>
      </c>
      <c r="D173" s="149">
        <v>45.032752763560403</v>
      </c>
      <c r="E173" s="122">
        <v>1942</v>
      </c>
      <c r="F173" s="104" t="s">
        <v>169</v>
      </c>
      <c r="G173" s="132">
        <v>1.1399999999999999</v>
      </c>
      <c r="H173" s="113">
        <v>115</v>
      </c>
      <c r="I173" s="117">
        <v>450</v>
      </c>
      <c r="J173" s="117">
        <f t="shared" si="16"/>
        <v>16.5</v>
      </c>
      <c r="K173" s="117">
        <v>18</v>
      </c>
      <c r="L173" s="117">
        <f t="shared" si="17"/>
        <v>1897.5</v>
      </c>
      <c r="M173" s="149">
        <f t="shared" si="14"/>
        <v>1675.5</v>
      </c>
      <c r="N173" s="104">
        <f t="shared" si="18"/>
        <v>7425</v>
      </c>
      <c r="O173" s="149">
        <f t="shared" si="19"/>
        <v>0.37676767676767675</v>
      </c>
      <c r="P173" s="122">
        <v>154</v>
      </c>
      <c r="Q173" s="104">
        <v>0</v>
      </c>
      <c r="R173" s="149">
        <f t="shared" si="15"/>
        <v>222</v>
      </c>
      <c r="S173" s="105">
        <v>5</v>
      </c>
      <c r="T173" s="104" t="s">
        <v>25</v>
      </c>
      <c r="U173" s="104" t="s">
        <v>25</v>
      </c>
      <c r="V173" s="104">
        <v>3.3</v>
      </c>
      <c r="W173" s="104">
        <v>3</v>
      </c>
      <c r="X173" s="104">
        <f t="shared" si="20"/>
        <v>24</v>
      </c>
      <c r="Y173" s="104">
        <v>16.5</v>
      </c>
      <c r="Z173" s="104" t="s">
        <v>25</v>
      </c>
      <c r="AA173" s="104" t="s">
        <v>26</v>
      </c>
      <c r="AB173" s="104" t="s">
        <v>392</v>
      </c>
      <c r="AC173" s="104" t="s">
        <v>28</v>
      </c>
      <c r="AD173" s="104" t="s">
        <v>37</v>
      </c>
      <c r="AE173" s="104" t="s">
        <v>271</v>
      </c>
      <c r="AF173" s="104" t="s">
        <v>271</v>
      </c>
      <c r="AG173" s="104"/>
      <c r="AH173" s="103"/>
      <c r="AI173" s="133" t="s">
        <v>413</v>
      </c>
      <c r="AJ173" s="133">
        <v>45</v>
      </c>
      <c r="AK173" s="135" t="s">
        <v>34</v>
      </c>
      <c r="AL173" s="136" t="s">
        <v>35</v>
      </c>
      <c r="AM173" s="104">
        <v>31</v>
      </c>
      <c r="AN173" s="104">
        <v>15</v>
      </c>
    </row>
    <row r="174" spans="1:40" ht="11.1" customHeight="1" x14ac:dyDescent="0.25">
      <c r="A174" s="210">
        <v>173</v>
      </c>
      <c r="B174" s="131" t="s">
        <v>414</v>
      </c>
      <c r="C174" s="149">
        <v>7.6399847869135202</v>
      </c>
      <c r="D174" s="149">
        <v>45.032266248980598</v>
      </c>
      <c r="E174" s="122">
        <v>1942</v>
      </c>
      <c r="F174" s="104" t="s">
        <v>169</v>
      </c>
      <c r="G174" s="132">
        <v>1.1399999999999999</v>
      </c>
      <c r="H174" s="113">
        <v>55</v>
      </c>
      <c r="I174" s="117">
        <v>163</v>
      </c>
      <c r="J174" s="117">
        <f t="shared" si="16"/>
        <v>16.5</v>
      </c>
      <c r="K174" s="117">
        <v>18</v>
      </c>
      <c r="L174" s="117">
        <f t="shared" si="17"/>
        <v>907.5</v>
      </c>
      <c r="M174" s="149">
        <f t="shared" si="14"/>
        <v>827.96875</v>
      </c>
      <c r="N174" s="104">
        <f t="shared" si="18"/>
        <v>2689.5</v>
      </c>
      <c r="O174" s="149">
        <f t="shared" si="19"/>
        <v>0.45863543409555679</v>
      </c>
      <c r="P174" s="122">
        <v>60</v>
      </c>
      <c r="Q174" s="104">
        <v>0</v>
      </c>
      <c r="R174" s="149">
        <f t="shared" si="15"/>
        <v>79.53125</v>
      </c>
      <c r="S174" s="105">
        <v>5</v>
      </c>
      <c r="T174" s="104" t="s">
        <v>25</v>
      </c>
      <c r="U174" s="104" t="s">
        <v>25</v>
      </c>
      <c r="V174" s="104">
        <v>3.3</v>
      </c>
      <c r="W174" s="104">
        <v>1</v>
      </c>
      <c r="X174" s="104">
        <f t="shared" si="20"/>
        <v>8</v>
      </c>
      <c r="Y174" s="104">
        <v>16.5</v>
      </c>
      <c r="Z174" s="104" t="s">
        <v>25</v>
      </c>
      <c r="AA174" s="104" t="s">
        <v>26</v>
      </c>
      <c r="AB174" s="104" t="s">
        <v>392</v>
      </c>
      <c r="AC174" s="104" t="s">
        <v>28</v>
      </c>
      <c r="AD174" s="104" t="s">
        <v>44</v>
      </c>
      <c r="AE174" s="104" t="s">
        <v>271</v>
      </c>
      <c r="AF174" s="104" t="s">
        <v>271</v>
      </c>
      <c r="AG174" s="104"/>
      <c r="AH174" s="103"/>
      <c r="AI174" s="133" t="s">
        <v>415</v>
      </c>
      <c r="AJ174" s="133">
        <v>68</v>
      </c>
      <c r="AK174" s="135" t="s">
        <v>34</v>
      </c>
      <c r="AL174" s="136" t="s">
        <v>35</v>
      </c>
      <c r="AM174" s="104">
        <v>10</v>
      </c>
      <c r="AN174" s="104">
        <v>8</v>
      </c>
    </row>
    <row r="175" spans="1:40" ht="11.1" customHeight="1" x14ac:dyDescent="0.25">
      <c r="A175" s="210">
        <v>174</v>
      </c>
      <c r="B175" s="131" t="s">
        <v>416</v>
      </c>
      <c r="C175" s="149">
        <v>7.6393137868482697</v>
      </c>
      <c r="D175" s="149">
        <v>45.032971738983001</v>
      </c>
      <c r="E175" s="122">
        <v>1942</v>
      </c>
      <c r="F175" s="104" t="s">
        <v>169</v>
      </c>
      <c r="G175" s="132">
        <v>1.1399999999999999</v>
      </c>
      <c r="H175" s="113">
        <v>103</v>
      </c>
      <c r="I175" s="117">
        <v>354</v>
      </c>
      <c r="J175" s="117">
        <f t="shared" si="16"/>
        <v>16.5</v>
      </c>
      <c r="K175" s="117">
        <v>17</v>
      </c>
      <c r="L175" s="117">
        <f t="shared" si="17"/>
        <v>1699.5</v>
      </c>
      <c r="M175" s="149">
        <f t="shared" si="14"/>
        <v>1528.5</v>
      </c>
      <c r="N175" s="104">
        <f t="shared" si="18"/>
        <v>5841</v>
      </c>
      <c r="O175" s="149">
        <f t="shared" si="19"/>
        <v>0.41217257318952233</v>
      </c>
      <c r="P175" s="122">
        <v>133</v>
      </c>
      <c r="Q175" s="104">
        <v>0</v>
      </c>
      <c r="R175" s="149">
        <f t="shared" si="15"/>
        <v>171</v>
      </c>
      <c r="S175" s="105">
        <v>5</v>
      </c>
      <c r="T175" s="104" t="s">
        <v>25</v>
      </c>
      <c r="U175" s="104" t="s">
        <v>25</v>
      </c>
      <c r="V175" s="104">
        <v>3.3</v>
      </c>
      <c r="W175" s="104">
        <v>3</v>
      </c>
      <c r="X175" s="104">
        <f t="shared" si="20"/>
        <v>24</v>
      </c>
      <c r="Y175" s="104">
        <v>16.5</v>
      </c>
      <c r="Z175" s="104" t="s">
        <v>25</v>
      </c>
      <c r="AA175" s="104" t="s">
        <v>26</v>
      </c>
      <c r="AB175" s="104" t="s">
        <v>392</v>
      </c>
      <c r="AC175" s="104" t="s">
        <v>28</v>
      </c>
      <c r="AD175" s="104" t="s">
        <v>47</v>
      </c>
      <c r="AE175" s="104" t="s">
        <v>271</v>
      </c>
      <c r="AF175" s="104" t="s">
        <v>271</v>
      </c>
      <c r="AG175" s="104"/>
      <c r="AH175" s="103"/>
      <c r="AI175" s="133" t="s">
        <v>417</v>
      </c>
      <c r="AJ175" s="133">
        <v>315</v>
      </c>
      <c r="AK175" s="135" t="s">
        <v>34</v>
      </c>
      <c r="AL175" s="136" t="s">
        <v>35</v>
      </c>
      <c r="AM175" s="104">
        <v>30</v>
      </c>
      <c r="AN175" s="104">
        <v>23</v>
      </c>
    </row>
    <row r="176" spans="1:40" ht="11.1" customHeight="1" x14ac:dyDescent="0.25">
      <c r="A176" s="210">
        <v>175</v>
      </c>
      <c r="B176" s="131" t="s">
        <v>418</v>
      </c>
      <c r="C176" s="149">
        <v>7.6384082658329602</v>
      </c>
      <c r="D176" s="149">
        <v>45.032963808201799</v>
      </c>
      <c r="E176" s="122">
        <v>1942</v>
      </c>
      <c r="F176" s="104" t="s">
        <v>169</v>
      </c>
      <c r="G176" s="132">
        <v>1.1399999999999999</v>
      </c>
      <c r="H176" s="113">
        <v>197</v>
      </c>
      <c r="I176" s="117">
        <v>615</v>
      </c>
      <c r="J176" s="117">
        <f t="shared" si="16"/>
        <v>16.5</v>
      </c>
      <c r="K176" s="117">
        <v>17</v>
      </c>
      <c r="L176" s="117">
        <f t="shared" si="17"/>
        <v>3250.5</v>
      </c>
      <c r="M176" s="149">
        <f t="shared" si="14"/>
        <v>2950.84375</v>
      </c>
      <c r="N176" s="104">
        <f t="shared" si="18"/>
        <v>10147.5</v>
      </c>
      <c r="O176" s="149">
        <f t="shared" si="19"/>
        <v>0.44153732446415372</v>
      </c>
      <c r="P176" s="122">
        <v>212</v>
      </c>
      <c r="Q176" s="104">
        <v>0</v>
      </c>
      <c r="R176" s="149">
        <f t="shared" si="15"/>
        <v>299.65625</v>
      </c>
      <c r="S176" s="105">
        <v>5</v>
      </c>
      <c r="T176" s="104" t="s">
        <v>25</v>
      </c>
      <c r="U176" s="104" t="s">
        <v>25</v>
      </c>
      <c r="V176" s="104">
        <v>3.3</v>
      </c>
      <c r="W176" s="104">
        <v>5</v>
      </c>
      <c r="X176" s="104">
        <f t="shared" si="20"/>
        <v>40</v>
      </c>
      <c r="Y176" s="104">
        <v>16.5</v>
      </c>
      <c r="Z176" s="104" t="s">
        <v>25</v>
      </c>
      <c r="AA176" s="104" t="s">
        <v>26</v>
      </c>
      <c r="AB176" s="104" t="s">
        <v>392</v>
      </c>
      <c r="AC176" s="104" t="s">
        <v>28</v>
      </c>
      <c r="AD176" s="104" t="s">
        <v>47</v>
      </c>
      <c r="AE176" s="104" t="s">
        <v>271</v>
      </c>
      <c r="AF176" s="104" t="s">
        <v>271</v>
      </c>
      <c r="AG176" s="104"/>
      <c r="AH176" s="103"/>
      <c r="AI176" s="133" t="s">
        <v>419</v>
      </c>
      <c r="AJ176" s="133">
        <v>338</v>
      </c>
      <c r="AK176" s="135" t="s">
        <v>34</v>
      </c>
      <c r="AL176" s="136" t="s">
        <v>35</v>
      </c>
      <c r="AM176" s="104">
        <v>50</v>
      </c>
      <c r="AN176" s="104">
        <v>31</v>
      </c>
    </row>
    <row r="177" spans="1:40" ht="11.1" customHeight="1" x14ac:dyDescent="0.25">
      <c r="A177" s="210">
        <v>176</v>
      </c>
      <c r="B177" s="131" t="s">
        <v>420</v>
      </c>
      <c r="C177" s="149">
        <v>7.63859817545229</v>
      </c>
      <c r="D177" s="149">
        <v>45.033751828709001</v>
      </c>
      <c r="E177" s="122">
        <v>1942</v>
      </c>
      <c r="F177" s="104" t="s">
        <v>169</v>
      </c>
      <c r="G177" s="132">
        <v>1.1399999999999999</v>
      </c>
      <c r="H177" s="113">
        <v>398</v>
      </c>
      <c r="I177" s="117">
        <v>1386</v>
      </c>
      <c r="J177" s="117">
        <f t="shared" si="16"/>
        <v>16.5</v>
      </c>
      <c r="K177" s="117">
        <v>17</v>
      </c>
      <c r="L177" s="117">
        <f t="shared" si="17"/>
        <v>6567</v>
      </c>
      <c r="M177" s="149">
        <f t="shared" si="14"/>
        <v>5887.75</v>
      </c>
      <c r="N177" s="104">
        <f t="shared" si="18"/>
        <v>22869</v>
      </c>
      <c r="O177" s="149">
        <f t="shared" si="19"/>
        <v>0.40836940836940838</v>
      </c>
      <c r="P177" s="122">
        <v>482</v>
      </c>
      <c r="Q177" s="104">
        <v>0</v>
      </c>
      <c r="R177" s="149">
        <f t="shared" si="15"/>
        <v>679.25</v>
      </c>
      <c r="S177" s="105">
        <v>5</v>
      </c>
      <c r="T177" s="104" t="s">
        <v>25</v>
      </c>
      <c r="U177" s="104" t="s">
        <v>25</v>
      </c>
      <c r="V177" s="104">
        <v>3.3</v>
      </c>
      <c r="W177" s="104">
        <v>11</v>
      </c>
      <c r="X177" s="104">
        <f t="shared" si="20"/>
        <v>88</v>
      </c>
      <c r="Y177" s="104">
        <v>16.5</v>
      </c>
      <c r="Z177" s="104" t="s">
        <v>25</v>
      </c>
      <c r="AA177" s="104" t="s">
        <v>26</v>
      </c>
      <c r="AB177" s="104" t="s">
        <v>392</v>
      </c>
      <c r="AC177" s="104" t="s">
        <v>28</v>
      </c>
      <c r="AD177" s="104" t="s">
        <v>29</v>
      </c>
      <c r="AE177" s="104" t="s">
        <v>271</v>
      </c>
      <c r="AF177" s="104" t="s">
        <v>271</v>
      </c>
      <c r="AG177" s="104"/>
      <c r="AH177" s="103"/>
      <c r="AI177" s="133" t="s">
        <v>421</v>
      </c>
      <c r="AJ177" s="133">
        <v>270</v>
      </c>
      <c r="AK177" s="135" t="s">
        <v>34</v>
      </c>
      <c r="AL177" s="136" t="s">
        <v>35</v>
      </c>
      <c r="AM177" s="104">
        <v>114</v>
      </c>
      <c r="AN177" s="104">
        <v>70</v>
      </c>
    </row>
    <row r="178" spans="1:40" ht="11.1" customHeight="1" x14ac:dyDescent="0.25">
      <c r="A178" s="210">
        <v>177</v>
      </c>
      <c r="B178" s="131" t="s">
        <v>422</v>
      </c>
      <c r="C178" s="149">
        <v>7.6376671111387804</v>
      </c>
      <c r="D178" s="149">
        <v>45.033500829950498</v>
      </c>
      <c r="E178" s="122">
        <v>1942</v>
      </c>
      <c r="F178" s="104" t="s">
        <v>169</v>
      </c>
      <c r="G178" s="132">
        <v>1.1399999999999999</v>
      </c>
      <c r="H178" s="113">
        <v>115</v>
      </c>
      <c r="I178" s="117">
        <v>450</v>
      </c>
      <c r="J178" s="117">
        <f t="shared" si="16"/>
        <v>16.5</v>
      </c>
      <c r="K178" s="117">
        <v>17</v>
      </c>
      <c r="L178" s="117">
        <f t="shared" si="17"/>
        <v>1897.5</v>
      </c>
      <c r="M178" s="149">
        <f t="shared" si="14"/>
        <v>1675.5</v>
      </c>
      <c r="N178" s="104">
        <f t="shared" si="18"/>
        <v>7425</v>
      </c>
      <c r="O178" s="149">
        <f t="shared" si="19"/>
        <v>0.37676767676767675</v>
      </c>
      <c r="P178" s="122">
        <v>151</v>
      </c>
      <c r="Q178" s="104">
        <v>0</v>
      </c>
      <c r="R178" s="149">
        <f t="shared" si="15"/>
        <v>222</v>
      </c>
      <c r="S178" s="105">
        <v>5</v>
      </c>
      <c r="T178" s="104" t="s">
        <v>25</v>
      </c>
      <c r="U178" s="104" t="s">
        <v>25</v>
      </c>
      <c r="V178" s="104">
        <v>3.3</v>
      </c>
      <c r="W178" s="104">
        <v>3</v>
      </c>
      <c r="X178" s="104">
        <f t="shared" si="20"/>
        <v>24</v>
      </c>
      <c r="Y178" s="104">
        <v>16.5</v>
      </c>
      <c r="Z178" s="104" t="s">
        <v>25</v>
      </c>
      <c r="AA178" s="104" t="s">
        <v>26</v>
      </c>
      <c r="AB178" s="104" t="s">
        <v>182</v>
      </c>
      <c r="AC178" s="104" t="s">
        <v>28</v>
      </c>
      <c r="AD178" s="104" t="s">
        <v>47</v>
      </c>
      <c r="AE178" s="104" t="s">
        <v>271</v>
      </c>
      <c r="AF178" s="104" t="s">
        <v>271</v>
      </c>
      <c r="AG178" s="104"/>
      <c r="AH178" s="103"/>
      <c r="AI178" s="133" t="s">
        <v>423</v>
      </c>
      <c r="AJ178" s="133">
        <v>0</v>
      </c>
      <c r="AK178" s="135" t="s">
        <v>34</v>
      </c>
      <c r="AL178" s="136" t="s">
        <v>35</v>
      </c>
      <c r="AM178" s="104">
        <v>30</v>
      </c>
      <c r="AN178" s="104">
        <v>18</v>
      </c>
    </row>
    <row r="179" spans="1:40" ht="11.1" customHeight="1" x14ac:dyDescent="0.25">
      <c r="A179" s="210">
        <v>178</v>
      </c>
      <c r="B179" s="131" t="s">
        <v>424</v>
      </c>
      <c r="C179" s="149">
        <v>7.6374481307258399</v>
      </c>
      <c r="D179" s="149">
        <v>45.032613986868398</v>
      </c>
      <c r="E179" s="122">
        <v>1942</v>
      </c>
      <c r="F179" s="104" t="s">
        <v>169</v>
      </c>
      <c r="G179" s="132">
        <v>1.1399999999999999</v>
      </c>
      <c r="H179" s="113">
        <v>115</v>
      </c>
      <c r="I179" s="117">
        <v>450</v>
      </c>
      <c r="J179" s="117">
        <f t="shared" si="16"/>
        <v>16.5</v>
      </c>
      <c r="K179" s="117">
        <v>18</v>
      </c>
      <c r="L179" s="117">
        <f t="shared" si="17"/>
        <v>1897.5</v>
      </c>
      <c r="M179" s="149">
        <f t="shared" si="14"/>
        <v>1675.5</v>
      </c>
      <c r="N179" s="104">
        <f t="shared" si="18"/>
        <v>7425</v>
      </c>
      <c r="O179" s="149">
        <f t="shared" si="19"/>
        <v>0.37676767676767675</v>
      </c>
      <c r="P179" s="122">
        <v>153</v>
      </c>
      <c r="Q179" s="104">
        <v>0</v>
      </c>
      <c r="R179" s="149">
        <f t="shared" si="15"/>
        <v>222</v>
      </c>
      <c r="S179" s="105">
        <v>5</v>
      </c>
      <c r="T179" s="104" t="s">
        <v>25</v>
      </c>
      <c r="U179" s="104" t="s">
        <v>25</v>
      </c>
      <c r="V179" s="104">
        <v>3.3</v>
      </c>
      <c r="W179" s="104">
        <v>3</v>
      </c>
      <c r="X179" s="104">
        <f t="shared" si="20"/>
        <v>24</v>
      </c>
      <c r="Y179" s="104">
        <v>16.5</v>
      </c>
      <c r="Z179" s="104" t="s">
        <v>25</v>
      </c>
      <c r="AA179" s="104" t="s">
        <v>26</v>
      </c>
      <c r="AB179" s="104" t="s">
        <v>182</v>
      </c>
      <c r="AC179" s="104" t="s">
        <v>28</v>
      </c>
      <c r="AD179" s="104" t="s">
        <v>107</v>
      </c>
      <c r="AE179" s="104" t="s">
        <v>271</v>
      </c>
      <c r="AF179" s="104" t="s">
        <v>271</v>
      </c>
      <c r="AG179" s="104"/>
      <c r="AH179" s="103"/>
      <c r="AI179" s="133" t="s">
        <v>425</v>
      </c>
      <c r="AJ179" s="133">
        <v>270</v>
      </c>
      <c r="AK179" s="135" t="s">
        <v>34</v>
      </c>
      <c r="AL179" s="136" t="s">
        <v>35</v>
      </c>
      <c r="AM179" s="104">
        <v>30</v>
      </c>
      <c r="AN179" s="104">
        <v>18</v>
      </c>
    </row>
    <row r="180" spans="1:40" ht="11.1" customHeight="1" x14ac:dyDescent="0.25">
      <c r="A180" s="210">
        <v>179</v>
      </c>
      <c r="B180" s="131" t="s">
        <v>426</v>
      </c>
      <c r="C180" s="149">
        <v>7.6373660999753703</v>
      </c>
      <c r="D180" s="149">
        <v>45.0335968709309</v>
      </c>
      <c r="E180" s="122">
        <v>1942</v>
      </c>
      <c r="F180" s="104" t="s">
        <v>169</v>
      </c>
      <c r="G180" s="132">
        <v>1.1399999999999999</v>
      </c>
      <c r="H180" s="113">
        <v>115</v>
      </c>
      <c r="I180" s="117">
        <v>450</v>
      </c>
      <c r="J180" s="117">
        <f t="shared" si="16"/>
        <v>16.5</v>
      </c>
      <c r="K180" s="117">
        <v>17</v>
      </c>
      <c r="L180" s="117">
        <f t="shared" si="17"/>
        <v>1897.5</v>
      </c>
      <c r="M180" s="149">
        <f t="shared" si="14"/>
        <v>1675.5</v>
      </c>
      <c r="N180" s="104">
        <f t="shared" si="18"/>
        <v>7425</v>
      </c>
      <c r="O180" s="149">
        <f t="shared" si="19"/>
        <v>0.37676767676767675</v>
      </c>
      <c r="P180" s="122">
        <v>142</v>
      </c>
      <c r="Q180" s="104">
        <v>0</v>
      </c>
      <c r="R180" s="149">
        <f t="shared" si="15"/>
        <v>222</v>
      </c>
      <c r="S180" s="105">
        <v>5</v>
      </c>
      <c r="T180" s="104" t="s">
        <v>25</v>
      </c>
      <c r="U180" s="104" t="s">
        <v>25</v>
      </c>
      <c r="V180" s="104">
        <v>3.3</v>
      </c>
      <c r="W180" s="104">
        <v>3</v>
      </c>
      <c r="X180" s="104">
        <f t="shared" si="20"/>
        <v>24</v>
      </c>
      <c r="Y180" s="104">
        <v>16.5</v>
      </c>
      <c r="Z180" s="104" t="s">
        <v>25</v>
      </c>
      <c r="AA180" s="104" t="s">
        <v>26</v>
      </c>
      <c r="AB180" s="104" t="s">
        <v>182</v>
      </c>
      <c r="AC180" s="104" t="s">
        <v>28</v>
      </c>
      <c r="AD180" s="104" t="s">
        <v>47</v>
      </c>
      <c r="AE180" s="104" t="s">
        <v>271</v>
      </c>
      <c r="AF180" s="104" t="s">
        <v>271</v>
      </c>
      <c r="AG180" s="104"/>
      <c r="AH180" s="103"/>
      <c r="AI180" s="133" t="s">
        <v>427</v>
      </c>
      <c r="AJ180" s="133">
        <v>180</v>
      </c>
      <c r="AK180" s="135" t="s">
        <v>34</v>
      </c>
      <c r="AL180" s="136" t="s">
        <v>35</v>
      </c>
      <c r="AM180" s="104">
        <v>30</v>
      </c>
      <c r="AN180" s="104">
        <v>21</v>
      </c>
    </row>
    <row r="181" spans="1:40" ht="11.1" customHeight="1" x14ac:dyDescent="0.25">
      <c r="A181" s="210">
        <v>180</v>
      </c>
      <c r="B181" s="131" t="s">
        <v>428</v>
      </c>
      <c r="C181" s="149">
        <v>7.6370467958683497</v>
      </c>
      <c r="D181" s="149">
        <v>45.032719969494401</v>
      </c>
      <c r="E181" s="122">
        <v>1942</v>
      </c>
      <c r="F181" s="104" t="s">
        <v>169</v>
      </c>
      <c r="G181" s="132">
        <v>1.1399999999999999</v>
      </c>
      <c r="H181" s="113">
        <v>115</v>
      </c>
      <c r="I181" s="117">
        <v>450</v>
      </c>
      <c r="J181" s="117">
        <f t="shared" si="16"/>
        <v>16.5</v>
      </c>
      <c r="K181" s="117">
        <v>18</v>
      </c>
      <c r="L181" s="117">
        <f t="shared" si="17"/>
        <v>1897.5</v>
      </c>
      <c r="M181" s="149">
        <f t="shared" si="14"/>
        <v>1675.5</v>
      </c>
      <c r="N181" s="104">
        <f t="shared" si="18"/>
        <v>7425</v>
      </c>
      <c r="O181" s="149">
        <f t="shared" si="19"/>
        <v>0.37676767676767675</v>
      </c>
      <c r="P181" s="122">
        <v>157</v>
      </c>
      <c r="Q181" s="104">
        <v>0</v>
      </c>
      <c r="R181" s="149">
        <f t="shared" si="15"/>
        <v>222</v>
      </c>
      <c r="S181" s="105">
        <v>5</v>
      </c>
      <c r="T181" s="104" t="s">
        <v>25</v>
      </c>
      <c r="U181" s="104" t="s">
        <v>25</v>
      </c>
      <c r="V181" s="104">
        <v>3.3</v>
      </c>
      <c r="W181" s="104">
        <v>3</v>
      </c>
      <c r="X181" s="104">
        <f t="shared" si="20"/>
        <v>24</v>
      </c>
      <c r="Y181" s="104">
        <v>16.5</v>
      </c>
      <c r="Z181" s="104" t="s">
        <v>25</v>
      </c>
      <c r="AA181" s="104" t="s">
        <v>26</v>
      </c>
      <c r="AB181" s="104" t="s">
        <v>182</v>
      </c>
      <c r="AC181" s="104" t="s">
        <v>28</v>
      </c>
      <c r="AD181" s="104" t="s">
        <v>107</v>
      </c>
      <c r="AE181" s="104" t="s">
        <v>271</v>
      </c>
      <c r="AF181" s="104" t="s">
        <v>271</v>
      </c>
      <c r="AG181" s="104"/>
      <c r="AH181" s="103"/>
      <c r="AI181" s="133" t="s">
        <v>429</v>
      </c>
      <c r="AJ181" s="133">
        <v>270</v>
      </c>
      <c r="AK181" s="135" t="s">
        <v>34</v>
      </c>
      <c r="AL181" s="136" t="s">
        <v>35</v>
      </c>
      <c r="AM181" s="104">
        <v>30</v>
      </c>
      <c r="AN181" s="104">
        <v>23</v>
      </c>
    </row>
    <row r="182" spans="1:40" ht="11.1" customHeight="1" x14ac:dyDescent="0.25">
      <c r="A182" s="210">
        <v>181</v>
      </c>
      <c r="B182" s="131" t="s">
        <v>430</v>
      </c>
      <c r="C182" s="149">
        <v>7.6367003531361304</v>
      </c>
      <c r="D182" s="149">
        <v>45.032793850965199</v>
      </c>
      <c r="E182" s="122">
        <v>1942</v>
      </c>
      <c r="F182" s="104" t="s">
        <v>169</v>
      </c>
      <c r="G182" s="132">
        <v>1.1399999999999999</v>
      </c>
      <c r="H182" s="113">
        <v>115</v>
      </c>
      <c r="I182" s="117">
        <v>450</v>
      </c>
      <c r="J182" s="117">
        <f t="shared" si="16"/>
        <v>16.5</v>
      </c>
      <c r="K182" s="117">
        <v>18</v>
      </c>
      <c r="L182" s="117">
        <f t="shared" si="17"/>
        <v>1897.5</v>
      </c>
      <c r="M182" s="149">
        <f t="shared" si="14"/>
        <v>1675.5</v>
      </c>
      <c r="N182" s="104">
        <f t="shared" si="18"/>
        <v>7425</v>
      </c>
      <c r="O182" s="149">
        <f t="shared" si="19"/>
        <v>0.37676767676767675</v>
      </c>
      <c r="P182" s="122">
        <v>174</v>
      </c>
      <c r="Q182" s="104">
        <v>0</v>
      </c>
      <c r="R182" s="149">
        <f t="shared" si="15"/>
        <v>222</v>
      </c>
      <c r="S182" s="105">
        <v>5</v>
      </c>
      <c r="T182" s="104" t="s">
        <v>25</v>
      </c>
      <c r="U182" s="104" t="s">
        <v>25</v>
      </c>
      <c r="V182" s="104">
        <v>3.3</v>
      </c>
      <c r="W182" s="104">
        <v>3</v>
      </c>
      <c r="X182" s="104">
        <f t="shared" si="20"/>
        <v>24</v>
      </c>
      <c r="Y182" s="104">
        <v>16.5</v>
      </c>
      <c r="Z182" s="104" t="s">
        <v>25</v>
      </c>
      <c r="AA182" s="104" t="s">
        <v>26</v>
      </c>
      <c r="AB182" s="104" t="s">
        <v>182</v>
      </c>
      <c r="AC182" s="104" t="s">
        <v>28</v>
      </c>
      <c r="AD182" s="104" t="s">
        <v>107</v>
      </c>
      <c r="AE182" s="104" t="s">
        <v>271</v>
      </c>
      <c r="AF182" s="104" t="s">
        <v>271</v>
      </c>
      <c r="AG182" s="104"/>
      <c r="AH182" s="103"/>
      <c r="AI182" s="133" t="s">
        <v>431</v>
      </c>
      <c r="AJ182" s="133">
        <v>270</v>
      </c>
      <c r="AK182" s="135" t="s">
        <v>34</v>
      </c>
      <c r="AL182" s="136" t="s">
        <v>35</v>
      </c>
      <c r="AM182" s="104">
        <v>40</v>
      </c>
      <c r="AN182" s="104">
        <v>31</v>
      </c>
    </row>
    <row r="183" spans="1:40" ht="11.1" customHeight="1" x14ac:dyDescent="0.25">
      <c r="A183" s="212">
        <v>182</v>
      </c>
      <c r="B183" s="131" t="s">
        <v>432</v>
      </c>
      <c r="C183" s="149">
        <v>7.6491980135329003</v>
      </c>
      <c r="D183" s="149">
        <v>45.103636781577599</v>
      </c>
      <c r="E183" s="122">
        <v>1961</v>
      </c>
      <c r="F183" s="104" t="s">
        <v>114</v>
      </c>
      <c r="G183" s="113">
        <v>1.1000000000000001</v>
      </c>
      <c r="H183" s="113">
        <v>99</v>
      </c>
      <c r="I183" s="117">
        <v>410</v>
      </c>
      <c r="J183" s="117">
        <f t="shared" si="16"/>
        <v>33</v>
      </c>
      <c r="K183" s="117">
        <v>36</v>
      </c>
      <c r="L183" s="117">
        <f t="shared" si="17"/>
        <v>3267</v>
      </c>
      <c r="M183" s="149">
        <f t="shared" si="14"/>
        <v>2843.4375</v>
      </c>
      <c r="N183" s="104">
        <f t="shared" si="18"/>
        <v>13530</v>
      </c>
      <c r="O183" s="149">
        <f t="shared" si="19"/>
        <v>0.30206947524020694</v>
      </c>
      <c r="P183" s="122">
        <v>295</v>
      </c>
      <c r="Q183" s="104">
        <v>0</v>
      </c>
      <c r="R183" s="149">
        <f t="shared" si="15"/>
        <v>423.5625</v>
      </c>
      <c r="S183" s="104">
        <v>10</v>
      </c>
      <c r="T183" s="104" t="s">
        <v>116</v>
      </c>
      <c r="U183" s="104" t="s">
        <v>25</v>
      </c>
      <c r="V183" s="104">
        <v>3.3</v>
      </c>
      <c r="W183" s="104">
        <v>1</v>
      </c>
      <c r="X183" s="104">
        <f t="shared" si="20"/>
        <v>8</v>
      </c>
      <c r="Y183" s="104">
        <v>16.5</v>
      </c>
      <c r="Z183" s="104" t="s">
        <v>25</v>
      </c>
      <c r="AA183" s="104" t="s">
        <v>26</v>
      </c>
      <c r="AB183" s="104" t="s">
        <v>102</v>
      </c>
      <c r="AC183" s="104" t="s">
        <v>28</v>
      </c>
      <c r="AD183" s="104" t="s">
        <v>37</v>
      </c>
      <c r="AE183" s="104" t="s">
        <v>30</v>
      </c>
      <c r="AF183" s="104" t="s">
        <v>31</v>
      </c>
      <c r="AG183" s="104">
        <v>9101.4</v>
      </c>
      <c r="AH183" s="103"/>
      <c r="AI183" s="133" t="s">
        <v>433</v>
      </c>
      <c r="AJ183" s="133">
        <v>293</v>
      </c>
      <c r="AK183" s="135" t="s">
        <v>104</v>
      </c>
      <c r="AL183" s="136" t="s">
        <v>35</v>
      </c>
      <c r="AM183" s="104">
        <v>40</v>
      </c>
      <c r="AN183" s="104">
        <v>39</v>
      </c>
    </row>
    <row r="184" spans="1:40" ht="11.1" customHeight="1" x14ac:dyDescent="0.25">
      <c r="A184" s="213">
        <v>183</v>
      </c>
      <c r="B184" s="137" t="s">
        <v>434</v>
      </c>
      <c r="C184" s="149">
        <v>7.6961148555317003</v>
      </c>
      <c r="D184" s="149">
        <v>45.089401179540197</v>
      </c>
      <c r="E184" s="122">
        <v>1961</v>
      </c>
      <c r="F184" s="104" t="s">
        <v>765</v>
      </c>
      <c r="G184" s="113">
        <v>1.1499999999999999</v>
      </c>
      <c r="H184" s="113">
        <v>45</v>
      </c>
      <c r="I184" s="117">
        <v>90</v>
      </c>
      <c r="J184" s="117">
        <f t="shared" si="16"/>
        <v>9.8999999999999986</v>
      </c>
      <c r="K184" s="117">
        <v>11</v>
      </c>
      <c r="L184" s="117">
        <f t="shared" si="17"/>
        <v>445.49999999999994</v>
      </c>
      <c r="M184" s="149">
        <f t="shared" si="14"/>
        <v>421.87499999999994</v>
      </c>
      <c r="N184" s="104">
        <f t="shared" si="18"/>
        <v>890.99999999999989</v>
      </c>
      <c r="O184" s="149">
        <f t="shared" si="19"/>
        <v>0.7020202020202021</v>
      </c>
      <c r="P184" s="122">
        <v>18</v>
      </c>
      <c r="Q184" s="104">
        <v>0</v>
      </c>
      <c r="R184" s="149">
        <f t="shared" si="15"/>
        <v>23.625</v>
      </c>
      <c r="S184" s="105">
        <v>3</v>
      </c>
      <c r="T184" s="104" t="s">
        <v>25</v>
      </c>
      <c r="U184" s="104" t="s">
        <v>25</v>
      </c>
      <c r="V184" s="104">
        <v>3.3</v>
      </c>
      <c r="W184" s="104">
        <v>1</v>
      </c>
      <c r="X184" s="104">
        <f t="shared" si="20"/>
        <v>8</v>
      </c>
      <c r="Y184" s="104">
        <v>16.5</v>
      </c>
      <c r="Z184" s="104" t="s">
        <v>25</v>
      </c>
      <c r="AA184" s="104" t="s">
        <v>26</v>
      </c>
      <c r="AB184" s="104" t="s">
        <v>115</v>
      </c>
      <c r="AC184" s="104" t="s">
        <v>28</v>
      </c>
      <c r="AD184" s="104" t="s">
        <v>44</v>
      </c>
      <c r="AE184" s="104" t="s">
        <v>271</v>
      </c>
      <c r="AF184" s="104" t="s">
        <v>271</v>
      </c>
      <c r="AG184" s="104">
        <v>545.47</v>
      </c>
      <c r="AH184" s="103"/>
      <c r="AI184" s="133" t="s">
        <v>435</v>
      </c>
      <c r="AJ184" s="133">
        <v>90</v>
      </c>
      <c r="AK184" s="135" t="s">
        <v>65</v>
      </c>
      <c r="AL184" s="136" t="s">
        <v>54</v>
      </c>
      <c r="AM184" s="104">
        <v>3</v>
      </c>
      <c r="AN184" s="104">
        <v>1</v>
      </c>
    </row>
    <row r="185" spans="1:40" ht="11.1" customHeight="1" x14ac:dyDescent="0.25">
      <c r="A185" s="210">
        <v>184</v>
      </c>
      <c r="B185" s="131" t="s">
        <v>436</v>
      </c>
      <c r="C185" s="149">
        <v>7.6283179758426298</v>
      </c>
      <c r="D185" s="149">
        <v>45.035727958748701</v>
      </c>
      <c r="E185" s="122">
        <v>1961</v>
      </c>
      <c r="F185" s="104" t="s">
        <v>114</v>
      </c>
      <c r="G185" s="113">
        <v>1.1000000000000001</v>
      </c>
      <c r="H185" s="113">
        <v>120</v>
      </c>
      <c r="I185" s="117">
        <v>507</v>
      </c>
      <c r="J185" s="117">
        <f t="shared" si="16"/>
        <v>16.5</v>
      </c>
      <c r="K185" s="117">
        <v>18</v>
      </c>
      <c r="L185" s="117">
        <f t="shared" si="17"/>
        <v>1980</v>
      </c>
      <c r="M185" s="149">
        <f t="shared" si="14"/>
        <v>1727.71875</v>
      </c>
      <c r="N185" s="104">
        <f t="shared" si="18"/>
        <v>8365.5</v>
      </c>
      <c r="O185" s="149">
        <f t="shared" si="19"/>
        <v>0.35789851174466558</v>
      </c>
      <c r="P185" s="122">
        <v>163</v>
      </c>
      <c r="Q185" s="104">
        <v>0</v>
      </c>
      <c r="R185" s="149">
        <f t="shared" si="15"/>
        <v>252.28125</v>
      </c>
      <c r="S185" s="105">
        <v>5</v>
      </c>
      <c r="T185" s="104" t="s">
        <v>25</v>
      </c>
      <c r="U185" s="104" t="s">
        <v>25</v>
      </c>
      <c r="V185" s="104">
        <v>3.3</v>
      </c>
      <c r="W185" s="104">
        <v>3</v>
      </c>
      <c r="X185" s="104">
        <f t="shared" si="20"/>
        <v>24</v>
      </c>
      <c r="Y185" s="104">
        <v>16.5</v>
      </c>
      <c r="Z185" s="104" t="s">
        <v>25</v>
      </c>
      <c r="AA185" s="104" t="s">
        <v>26</v>
      </c>
      <c r="AB185" s="104" t="s">
        <v>182</v>
      </c>
      <c r="AC185" s="104" t="s">
        <v>28</v>
      </c>
      <c r="AD185" s="104" t="s">
        <v>47</v>
      </c>
      <c r="AE185" s="104" t="s">
        <v>30</v>
      </c>
      <c r="AF185" s="104" t="s">
        <v>63</v>
      </c>
      <c r="AG185" s="104">
        <v>7474.8</v>
      </c>
      <c r="AH185" s="103"/>
      <c r="AI185" s="133" t="s">
        <v>437</v>
      </c>
      <c r="AJ185" s="133">
        <v>293</v>
      </c>
      <c r="AK185" s="135" t="s">
        <v>34</v>
      </c>
      <c r="AL185" s="136" t="s">
        <v>35</v>
      </c>
      <c r="AM185" s="104">
        <v>30</v>
      </c>
      <c r="AN185" s="104">
        <v>10</v>
      </c>
    </row>
    <row r="186" spans="1:40" ht="11.1" customHeight="1" x14ac:dyDescent="0.25">
      <c r="A186" s="210">
        <v>185</v>
      </c>
      <c r="B186" s="131" t="s">
        <v>438</v>
      </c>
      <c r="C186" s="149">
        <v>7.6286250134168299</v>
      </c>
      <c r="D186" s="149">
        <v>45.036381089548001</v>
      </c>
      <c r="E186" s="122">
        <v>1961</v>
      </c>
      <c r="F186" s="104" t="s">
        <v>114</v>
      </c>
      <c r="G186" s="113">
        <v>1.1000000000000001</v>
      </c>
      <c r="H186" s="113">
        <v>120</v>
      </c>
      <c r="I186" s="117">
        <v>507</v>
      </c>
      <c r="J186" s="117">
        <f t="shared" si="16"/>
        <v>16.5</v>
      </c>
      <c r="K186" s="117">
        <v>18</v>
      </c>
      <c r="L186" s="117">
        <f t="shared" si="17"/>
        <v>1980</v>
      </c>
      <c r="M186" s="149">
        <f t="shared" si="14"/>
        <v>1727.71875</v>
      </c>
      <c r="N186" s="104">
        <f t="shared" si="18"/>
        <v>8365.5</v>
      </c>
      <c r="O186" s="149">
        <f t="shared" si="19"/>
        <v>0.35789851174466558</v>
      </c>
      <c r="P186" s="122">
        <v>174</v>
      </c>
      <c r="Q186" s="104">
        <v>0</v>
      </c>
      <c r="R186" s="149">
        <f t="shared" si="15"/>
        <v>252.28125</v>
      </c>
      <c r="S186" s="105">
        <v>5</v>
      </c>
      <c r="T186" s="104" t="s">
        <v>25</v>
      </c>
      <c r="U186" s="104" t="s">
        <v>25</v>
      </c>
      <c r="V186" s="104">
        <v>3.3</v>
      </c>
      <c r="W186" s="104">
        <v>3</v>
      </c>
      <c r="X186" s="104">
        <f t="shared" si="20"/>
        <v>24</v>
      </c>
      <c r="Y186" s="104">
        <v>16.5</v>
      </c>
      <c r="Z186" s="104" t="s">
        <v>25</v>
      </c>
      <c r="AA186" s="104" t="s">
        <v>26</v>
      </c>
      <c r="AB186" s="104" t="s">
        <v>182</v>
      </c>
      <c r="AC186" s="104" t="s">
        <v>28</v>
      </c>
      <c r="AD186" s="104" t="s">
        <v>47</v>
      </c>
      <c r="AE186" s="104" t="s">
        <v>30</v>
      </c>
      <c r="AF186" s="104" t="s">
        <v>63</v>
      </c>
      <c r="AG186" s="104">
        <v>5643</v>
      </c>
      <c r="AH186" s="103"/>
      <c r="AI186" s="133" t="s">
        <v>439</v>
      </c>
      <c r="AJ186" s="133">
        <v>293</v>
      </c>
      <c r="AK186" s="135" t="s">
        <v>34</v>
      </c>
      <c r="AL186" s="136" t="s">
        <v>35</v>
      </c>
      <c r="AM186" s="104">
        <v>30</v>
      </c>
      <c r="AN186" s="104">
        <v>24</v>
      </c>
    </row>
    <row r="187" spans="1:40" ht="11.1" customHeight="1" x14ac:dyDescent="0.25">
      <c r="A187" s="213">
        <v>186</v>
      </c>
      <c r="B187" s="137" t="s">
        <v>440</v>
      </c>
      <c r="C187" s="149">
        <v>7.7119708194590002</v>
      </c>
      <c r="D187" s="149">
        <v>45.091924686334899</v>
      </c>
      <c r="E187" s="122">
        <v>1946</v>
      </c>
      <c r="F187" s="104" t="s">
        <v>101</v>
      </c>
      <c r="G187" s="113">
        <v>1.48</v>
      </c>
      <c r="H187" s="113">
        <v>110</v>
      </c>
      <c r="I187" s="117">
        <v>405</v>
      </c>
      <c r="J187" s="117">
        <f t="shared" si="16"/>
        <v>9.8999999999999986</v>
      </c>
      <c r="K187" s="117">
        <v>10</v>
      </c>
      <c r="L187" s="117">
        <f t="shared" si="17"/>
        <v>1088.9999999999998</v>
      </c>
      <c r="M187" s="149">
        <f t="shared" si="14"/>
        <v>967.96874999999977</v>
      </c>
      <c r="N187" s="104">
        <f t="shared" si="18"/>
        <v>4009.4999999999995</v>
      </c>
      <c r="O187" s="149">
        <f t="shared" si="19"/>
        <v>0.47362514029180697</v>
      </c>
      <c r="P187" s="122">
        <v>84</v>
      </c>
      <c r="Q187" s="104">
        <v>0</v>
      </c>
      <c r="R187" s="149">
        <f t="shared" si="15"/>
        <v>121.03125</v>
      </c>
      <c r="S187" s="105">
        <v>3</v>
      </c>
      <c r="T187" s="104" t="s">
        <v>25</v>
      </c>
      <c r="U187" s="104" t="s">
        <v>25</v>
      </c>
      <c r="V187" s="104">
        <v>3.3</v>
      </c>
      <c r="W187" s="104">
        <v>2</v>
      </c>
      <c r="X187" s="104">
        <f t="shared" si="20"/>
        <v>16</v>
      </c>
      <c r="Y187" s="104">
        <v>16.5</v>
      </c>
      <c r="Z187" s="104" t="s">
        <v>25</v>
      </c>
      <c r="AA187" s="104" t="s">
        <v>26</v>
      </c>
      <c r="AB187" s="104" t="s">
        <v>182</v>
      </c>
      <c r="AC187" s="104" t="s">
        <v>28</v>
      </c>
      <c r="AD187" s="104" t="s">
        <v>107</v>
      </c>
      <c r="AE187" s="104" t="s">
        <v>271</v>
      </c>
      <c r="AF187" s="104" t="s">
        <v>271</v>
      </c>
      <c r="AG187" s="104"/>
      <c r="AH187" s="103"/>
      <c r="AI187" s="133" t="s">
        <v>441</v>
      </c>
      <c r="AJ187" s="133">
        <v>293</v>
      </c>
      <c r="AK187" s="135" t="s">
        <v>155</v>
      </c>
      <c r="AL187" s="136" t="s">
        <v>35</v>
      </c>
      <c r="AM187" s="104">
        <v>18</v>
      </c>
      <c r="AN187" s="104">
        <v>15</v>
      </c>
    </row>
    <row r="188" spans="1:40" ht="11.1" customHeight="1" x14ac:dyDescent="0.25">
      <c r="A188" s="213">
        <v>187</v>
      </c>
      <c r="B188" s="137" t="s">
        <v>442</v>
      </c>
      <c r="C188" s="149">
        <v>7.71364431810502</v>
      </c>
      <c r="D188" s="149">
        <v>45.0922709895938</v>
      </c>
      <c r="E188" s="122">
        <v>1946</v>
      </c>
      <c r="F188" s="104" t="s">
        <v>101</v>
      </c>
      <c r="G188" s="113">
        <v>1.48</v>
      </c>
      <c r="H188" s="113">
        <v>58</v>
      </c>
      <c r="I188" s="117">
        <v>175</v>
      </c>
      <c r="J188" s="117">
        <f t="shared" si="16"/>
        <v>9.8999999999999986</v>
      </c>
      <c r="K188" s="117">
        <v>11</v>
      </c>
      <c r="L188" s="117">
        <f t="shared" si="17"/>
        <v>574.19999999999993</v>
      </c>
      <c r="M188" s="149">
        <f t="shared" si="14"/>
        <v>523.48124999999993</v>
      </c>
      <c r="N188" s="104">
        <f t="shared" si="18"/>
        <v>1732.4999999999998</v>
      </c>
      <c r="O188" s="149">
        <f t="shared" si="19"/>
        <v>0.53344877344877351</v>
      </c>
      <c r="P188" s="122">
        <v>37</v>
      </c>
      <c r="Q188" s="104">
        <v>0</v>
      </c>
      <c r="R188" s="149">
        <f t="shared" si="15"/>
        <v>50.71875</v>
      </c>
      <c r="S188" s="105">
        <v>3</v>
      </c>
      <c r="T188" s="104" t="s">
        <v>25</v>
      </c>
      <c r="U188" s="104" t="s">
        <v>25</v>
      </c>
      <c r="V188" s="104">
        <v>3.3</v>
      </c>
      <c r="W188" s="104">
        <v>1</v>
      </c>
      <c r="X188" s="104">
        <f t="shared" si="20"/>
        <v>8</v>
      </c>
      <c r="Y188" s="104">
        <v>16.5</v>
      </c>
      <c r="Z188" s="104" t="s">
        <v>25</v>
      </c>
      <c r="AA188" s="104" t="s">
        <v>26</v>
      </c>
      <c r="AB188" s="104" t="s">
        <v>102</v>
      </c>
      <c r="AC188" s="104" t="s">
        <v>28</v>
      </c>
      <c r="AD188" s="104" t="s">
        <v>47</v>
      </c>
      <c r="AE188" s="104" t="s">
        <v>271</v>
      </c>
      <c r="AF188" s="104" t="s">
        <v>271</v>
      </c>
      <c r="AG188" s="104"/>
      <c r="AH188" s="103"/>
      <c r="AI188" s="133" t="s">
        <v>443</v>
      </c>
      <c r="AJ188" s="133">
        <v>0</v>
      </c>
      <c r="AK188" s="135" t="s">
        <v>155</v>
      </c>
      <c r="AL188" s="136" t="s">
        <v>35</v>
      </c>
      <c r="AM188" s="104">
        <v>6</v>
      </c>
      <c r="AN188" s="104">
        <v>5</v>
      </c>
    </row>
    <row r="189" spans="1:40" ht="11.1" customHeight="1" x14ac:dyDescent="0.25">
      <c r="A189" s="213">
        <v>188</v>
      </c>
      <c r="B189" s="137" t="s">
        <v>444</v>
      </c>
      <c r="C189" s="149">
        <v>7.7130207449892598</v>
      </c>
      <c r="D189" s="149">
        <v>45.0921641384504</v>
      </c>
      <c r="E189" s="122">
        <v>1946</v>
      </c>
      <c r="F189" s="104" t="s">
        <v>101</v>
      </c>
      <c r="G189" s="113">
        <v>1.48</v>
      </c>
      <c r="H189" s="113">
        <v>58</v>
      </c>
      <c r="I189" s="117">
        <v>175</v>
      </c>
      <c r="J189" s="117">
        <f t="shared" si="16"/>
        <v>6.6</v>
      </c>
      <c r="K189" s="117">
        <v>8</v>
      </c>
      <c r="L189" s="117">
        <f t="shared" si="17"/>
        <v>382.79999999999995</v>
      </c>
      <c r="M189" s="149">
        <f t="shared" si="14"/>
        <v>349.67499999999995</v>
      </c>
      <c r="N189" s="104">
        <f t="shared" si="18"/>
        <v>1155</v>
      </c>
      <c r="O189" s="149">
        <f t="shared" si="19"/>
        <v>0.63445887445887439</v>
      </c>
      <c r="P189" s="122">
        <v>22</v>
      </c>
      <c r="Q189" s="104">
        <v>0</v>
      </c>
      <c r="R189" s="149">
        <f t="shared" si="15"/>
        <v>33.125</v>
      </c>
      <c r="S189" s="105">
        <v>2</v>
      </c>
      <c r="T189" s="104" t="s">
        <v>25</v>
      </c>
      <c r="U189" s="104" t="s">
        <v>25</v>
      </c>
      <c r="V189" s="104">
        <v>3.3</v>
      </c>
      <c r="W189" s="104">
        <v>1</v>
      </c>
      <c r="X189" s="104">
        <f t="shared" si="20"/>
        <v>8</v>
      </c>
      <c r="Y189" s="104">
        <v>16.5</v>
      </c>
      <c r="Z189" s="104" t="s">
        <v>25</v>
      </c>
      <c r="AA189" s="104" t="s">
        <v>26</v>
      </c>
      <c r="AB189" s="104" t="s">
        <v>182</v>
      </c>
      <c r="AC189" s="104" t="s">
        <v>28</v>
      </c>
      <c r="AD189" s="104" t="s">
        <v>47</v>
      </c>
      <c r="AE189" s="104" t="s">
        <v>271</v>
      </c>
      <c r="AF189" s="104" t="s">
        <v>271</v>
      </c>
      <c r="AG189" s="104"/>
      <c r="AH189" s="103"/>
      <c r="AI189" s="133" t="s">
        <v>445</v>
      </c>
      <c r="AJ189" s="133">
        <v>248</v>
      </c>
      <c r="AK189" s="135" t="s">
        <v>155</v>
      </c>
      <c r="AL189" s="136" t="s">
        <v>35</v>
      </c>
      <c r="AM189" s="104">
        <v>4</v>
      </c>
      <c r="AN189" s="104">
        <v>2</v>
      </c>
    </row>
    <row r="190" spans="1:40" ht="11.1" customHeight="1" x14ac:dyDescent="0.25">
      <c r="A190" s="213">
        <v>189</v>
      </c>
      <c r="B190" s="137" t="s">
        <v>446</v>
      </c>
      <c r="C190" s="149">
        <v>7.7126623642665404</v>
      </c>
      <c r="D190" s="149">
        <v>45.092238649152101</v>
      </c>
      <c r="E190" s="122">
        <v>1946</v>
      </c>
      <c r="F190" s="104" t="s">
        <v>101</v>
      </c>
      <c r="G190" s="113">
        <v>1.48</v>
      </c>
      <c r="H190" s="113">
        <v>58</v>
      </c>
      <c r="I190" s="117">
        <v>175</v>
      </c>
      <c r="J190" s="117">
        <f t="shared" si="16"/>
        <v>6.6</v>
      </c>
      <c r="K190" s="117">
        <v>8</v>
      </c>
      <c r="L190" s="117">
        <f t="shared" si="17"/>
        <v>382.79999999999995</v>
      </c>
      <c r="M190" s="149">
        <f t="shared" si="14"/>
        <v>349.67499999999995</v>
      </c>
      <c r="N190" s="104">
        <f t="shared" si="18"/>
        <v>1155</v>
      </c>
      <c r="O190" s="149">
        <f t="shared" si="19"/>
        <v>0.63445887445887439</v>
      </c>
      <c r="P190" s="122">
        <v>24</v>
      </c>
      <c r="Q190" s="104">
        <v>0</v>
      </c>
      <c r="R190" s="149">
        <f t="shared" si="15"/>
        <v>33.125</v>
      </c>
      <c r="S190" s="105">
        <v>2</v>
      </c>
      <c r="T190" s="104" t="s">
        <v>25</v>
      </c>
      <c r="U190" s="104" t="s">
        <v>25</v>
      </c>
      <c r="V190" s="104">
        <v>3.3</v>
      </c>
      <c r="W190" s="104">
        <v>1</v>
      </c>
      <c r="X190" s="104">
        <f t="shared" si="20"/>
        <v>8</v>
      </c>
      <c r="Y190" s="104">
        <v>16.5</v>
      </c>
      <c r="Z190" s="104" t="s">
        <v>25</v>
      </c>
      <c r="AA190" s="104" t="s">
        <v>26</v>
      </c>
      <c r="AB190" s="104" t="s">
        <v>182</v>
      </c>
      <c r="AC190" s="104" t="s">
        <v>28</v>
      </c>
      <c r="AD190" s="104" t="s">
        <v>47</v>
      </c>
      <c r="AE190" s="104" t="s">
        <v>271</v>
      </c>
      <c r="AF190" s="104" t="s">
        <v>271</v>
      </c>
      <c r="AG190" s="104"/>
      <c r="AH190" s="103"/>
      <c r="AI190" s="133" t="s">
        <v>447</v>
      </c>
      <c r="AJ190" s="133">
        <v>293</v>
      </c>
      <c r="AK190" s="135" t="s">
        <v>155</v>
      </c>
      <c r="AL190" s="136" t="s">
        <v>35</v>
      </c>
      <c r="AM190" s="104">
        <v>4</v>
      </c>
      <c r="AN190" s="104">
        <v>1</v>
      </c>
    </row>
    <row r="191" spans="1:40" ht="11.1" customHeight="1" x14ac:dyDescent="0.25">
      <c r="A191" s="213">
        <v>190</v>
      </c>
      <c r="B191" s="137" t="s">
        <v>448</v>
      </c>
      <c r="C191" s="149">
        <v>7.7123051906918398</v>
      </c>
      <c r="D191" s="149">
        <v>45.092268801921499</v>
      </c>
      <c r="E191" s="122">
        <v>1946</v>
      </c>
      <c r="F191" s="104" t="s">
        <v>101</v>
      </c>
      <c r="G191" s="113">
        <v>1.48</v>
      </c>
      <c r="H191" s="113">
        <v>58</v>
      </c>
      <c r="I191" s="117">
        <v>175</v>
      </c>
      <c r="J191" s="117">
        <f t="shared" si="16"/>
        <v>9.8999999999999986</v>
      </c>
      <c r="K191" s="117">
        <v>10</v>
      </c>
      <c r="L191" s="117">
        <f t="shared" si="17"/>
        <v>574.19999999999993</v>
      </c>
      <c r="M191" s="149">
        <f t="shared" si="14"/>
        <v>523.48124999999993</v>
      </c>
      <c r="N191" s="104">
        <f t="shared" si="18"/>
        <v>1732.4999999999998</v>
      </c>
      <c r="O191" s="149">
        <f t="shared" si="19"/>
        <v>0.53344877344877351</v>
      </c>
      <c r="P191" s="122">
        <v>41</v>
      </c>
      <c r="Q191" s="104">
        <v>0</v>
      </c>
      <c r="R191" s="149">
        <f t="shared" si="15"/>
        <v>50.71875</v>
      </c>
      <c r="S191" s="105">
        <v>3</v>
      </c>
      <c r="T191" s="104" t="s">
        <v>25</v>
      </c>
      <c r="U191" s="104" t="s">
        <v>25</v>
      </c>
      <c r="V191" s="104">
        <v>3.3</v>
      </c>
      <c r="W191" s="104">
        <v>1</v>
      </c>
      <c r="X191" s="104">
        <f t="shared" si="20"/>
        <v>8</v>
      </c>
      <c r="Y191" s="104">
        <v>16.5</v>
      </c>
      <c r="Z191" s="104" t="s">
        <v>25</v>
      </c>
      <c r="AA191" s="104" t="s">
        <v>26</v>
      </c>
      <c r="AB191" s="104" t="s">
        <v>102</v>
      </c>
      <c r="AC191" s="104" t="s">
        <v>28</v>
      </c>
      <c r="AD191" s="104" t="s">
        <v>107</v>
      </c>
      <c r="AE191" s="104" t="s">
        <v>271</v>
      </c>
      <c r="AF191" s="104" t="s">
        <v>271</v>
      </c>
      <c r="AG191" s="104"/>
      <c r="AH191" s="103"/>
      <c r="AI191" s="133" t="s">
        <v>449</v>
      </c>
      <c r="AJ191" s="133">
        <v>270</v>
      </c>
      <c r="AK191" s="135" t="s">
        <v>155</v>
      </c>
      <c r="AL191" s="136" t="s">
        <v>35</v>
      </c>
      <c r="AM191" s="104">
        <v>6</v>
      </c>
      <c r="AN191" s="104">
        <v>5</v>
      </c>
    </row>
    <row r="192" spans="1:40" ht="11.1" customHeight="1" x14ac:dyDescent="0.25">
      <c r="A192" s="213">
        <v>191</v>
      </c>
      <c r="B192" s="137" t="s">
        <v>450</v>
      </c>
      <c r="C192" s="149">
        <v>7.7111853480771</v>
      </c>
      <c r="D192" s="149">
        <v>45.092226123061998</v>
      </c>
      <c r="E192" s="122">
        <v>1946</v>
      </c>
      <c r="F192" s="104" t="s">
        <v>101</v>
      </c>
      <c r="G192" s="113">
        <v>1.48</v>
      </c>
      <c r="H192" s="113">
        <v>58</v>
      </c>
      <c r="I192" s="117">
        <v>175</v>
      </c>
      <c r="J192" s="117">
        <f t="shared" si="16"/>
        <v>9.8999999999999986</v>
      </c>
      <c r="K192" s="117">
        <v>10</v>
      </c>
      <c r="L192" s="117">
        <f t="shared" si="17"/>
        <v>574.19999999999993</v>
      </c>
      <c r="M192" s="149">
        <f t="shared" si="14"/>
        <v>523.48124999999993</v>
      </c>
      <c r="N192" s="104">
        <f t="shared" si="18"/>
        <v>1732.4999999999998</v>
      </c>
      <c r="O192" s="149">
        <f t="shared" si="19"/>
        <v>0.53344877344877351</v>
      </c>
      <c r="P192" s="122">
        <v>40</v>
      </c>
      <c r="Q192" s="104">
        <v>0</v>
      </c>
      <c r="R192" s="149">
        <f t="shared" si="15"/>
        <v>50.71875</v>
      </c>
      <c r="S192" s="105">
        <v>3</v>
      </c>
      <c r="T192" s="104" t="s">
        <v>25</v>
      </c>
      <c r="U192" s="104" t="s">
        <v>25</v>
      </c>
      <c r="V192" s="104">
        <v>3.3</v>
      </c>
      <c r="W192" s="104">
        <v>1</v>
      </c>
      <c r="X192" s="104">
        <f t="shared" si="20"/>
        <v>8</v>
      </c>
      <c r="Y192" s="104">
        <v>16.5</v>
      </c>
      <c r="Z192" s="104" t="s">
        <v>25</v>
      </c>
      <c r="AA192" s="104" t="s">
        <v>26</v>
      </c>
      <c r="AB192" s="104" t="s">
        <v>102</v>
      </c>
      <c r="AC192" s="104" t="s">
        <v>28</v>
      </c>
      <c r="AD192" s="104" t="s">
        <v>29</v>
      </c>
      <c r="AE192" s="104" t="s">
        <v>271</v>
      </c>
      <c r="AF192" s="104" t="s">
        <v>271</v>
      </c>
      <c r="AG192" s="104"/>
      <c r="AH192" s="103"/>
      <c r="AI192" s="133" t="s">
        <v>451</v>
      </c>
      <c r="AJ192" s="133">
        <v>225</v>
      </c>
      <c r="AK192" s="135" t="s">
        <v>155</v>
      </c>
      <c r="AL192" s="136" t="s">
        <v>35</v>
      </c>
      <c r="AM192" s="104">
        <v>6</v>
      </c>
      <c r="AN192" s="104">
        <v>2</v>
      </c>
    </row>
    <row r="193" spans="1:40" ht="11.1" customHeight="1" x14ac:dyDescent="0.25">
      <c r="A193" s="213">
        <v>192</v>
      </c>
      <c r="B193" s="131" t="s">
        <v>452</v>
      </c>
      <c r="C193" s="149">
        <v>7.70553232865685</v>
      </c>
      <c r="D193" s="149">
        <v>45.114527966095501</v>
      </c>
      <c r="E193" s="122">
        <v>1981</v>
      </c>
      <c r="F193" s="104" t="s">
        <v>763</v>
      </c>
      <c r="G193" s="113">
        <v>0.76</v>
      </c>
      <c r="H193" s="113">
        <v>269</v>
      </c>
      <c r="I193" s="117">
        <v>1498</v>
      </c>
      <c r="J193" s="117">
        <f t="shared" si="16"/>
        <v>33</v>
      </c>
      <c r="K193" s="117">
        <v>33</v>
      </c>
      <c r="L193" s="117">
        <f t="shared" si="17"/>
        <v>8877</v>
      </c>
      <c r="M193" s="149">
        <f t="shared" si="14"/>
        <v>7347.4375</v>
      </c>
      <c r="N193" s="104">
        <f t="shared" si="18"/>
        <v>49434</v>
      </c>
      <c r="O193" s="149">
        <f t="shared" si="19"/>
        <v>0.24017882429097381</v>
      </c>
      <c r="P193" s="122">
        <v>1035</v>
      </c>
      <c r="Q193" s="104">
        <v>0</v>
      </c>
      <c r="R193" s="149">
        <f t="shared" si="15"/>
        <v>1529.5625</v>
      </c>
      <c r="S193" s="105">
        <v>10</v>
      </c>
      <c r="T193" s="104" t="s">
        <v>25</v>
      </c>
      <c r="U193" s="104" t="s">
        <v>25</v>
      </c>
      <c r="V193" s="104">
        <v>3.3</v>
      </c>
      <c r="W193" s="104">
        <v>6</v>
      </c>
      <c r="X193" s="104">
        <f t="shared" si="20"/>
        <v>48</v>
      </c>
      <c r="Y193" s="104">
        <v>16.5</v>
      </c>
      <c r="Z193" s="104" t="s">
        <v>25</v>
      </c>
      <c r="AA193" s="104" t="s">
        <v>26</v>
      </c>
      <c r="AB193" s="104" t="s">
        <v>182</v>
      </c>
      <c r="AC193" s="104" t="s">
        <v>278</v>
      </c>
      <c r="AD193" s="104" t="s">
        <v>107</v>
      </c>
      <c r="AE193" s="104" t="s">
        <v>30</v>
      </c>
      <c r="AF193" s="104" t="s">
        <v>63</v>
      </c>
      <c r="AG193" s="104">
        <v>33085.54</v>
      </c>
      <c r="AH193" s="103"/>
      <c r="AI193" s="133" t="s">
        <v>453</v>
      </c>
      <c r="AJ193" s="133">
        <v>293</v>
      </c>
      <c r="AK193" s="135" t="s">
        <v>155</v>
      </c>
      <c r="AL193" s="136" t="s">
        <v>35</v>
      </c>
      <c r="AM193" s="104">
        <v>160</v>
      </c>
      <c r="AN193" s="104">
        <v>136</v>
      </c>
    </row>
    <row r="194" spans="1:40" ht="11.1" customHeight="1" x14ac:dyDescent="0.25">
      <c r="A194" s="214">
        <v>193</v>
      </c>
      <c r="B194" s="131" t="s">
        <v>454</v>
      </c>
      <c r="C194" s="149">
        <v>7.6627449521800397</v>
      </c>
      <c r="D194" s="149">
        <v>45.0438889393808</v>
      </c>
      <c r="E194" s="122">
        <v>1946</v>
      </c>
      <c r="F194" s="104" t="s">
        <v>765</v>
      </c>
      <c r="G194" s="113">
        <v>1.1499999999999999</v>
      </c>
      <c r="H194" s="113">
        <v>90</v>
      </c>
      <c r="I194" s="117">
        <v>325</v>
      </c>
      <c r="J194" s="117">
        <f t="shared" si="16"/>
        <v>16.5</v>
      </c>
      <c r="K194" s="117">
        <v>18</v>
      </c>
      <c r="L194" s="117">
        <f t="shared" si="17"/>
        <v>1485</v>
      </c>
      <c r="M194" s="149">
        <f t="shared" ref="M194:M253" si="21">L194-R194</f>
        <v>1324.40625</v>
      </c>
      <c r="N194" s="104">
        <f t="shared" si="18"/>
        <v>5362.5</v>
      </c>
      <c r="O194" s="149">
        <f t="shared" si="19"/>
        <v>0.39813519813519815</v>
      </c>
      <c r="P194" s="122">
        <v>115</v>
      </c>
      <c r="Q194" s="104">
        <v>0</v>
      </c>
      <c r="R194" s="149">
        <f t="shared" ref="R194:R253" si="22">((((I194-I194*0.15)-X194)*S194)-Y194)/8</f>
        <v>160.59375</v>
      </c>
      <c r="S194" s="105">
        <v>5</v>
      </c>
      <c r="T194" s="104" t="s">
        <v>25</v>
      </c>
      <c r="U194" s="104" t="s">
        <v>25</v>
      </c>
      <c r="V194" s="104">
        <v>3.3</v>
      </c>
      <c r="W194" s="104">
        <v>2</v>
      </c>
      <c r="X194" s="104">
        <f t="shared" si="20"/>
        <v>16</v>
      </c>
      <c r="Y194" s="104">
        <v>16.5</v>
      </c>
      <c r="Z194" s="104" t="s">
        <v>25</v>
      </c>
      <c r="AA194" s="104" t="s">
        <v>26</v>
      </c>
      <c r="AB194" s="104" t="s">
        <v>182</v>
      </c>
      <c r="AC194" s="104" t="s">
        <v>28</v>
      </c>
      <c r="AD194" s="104" t="s">
        <v>37</v>
      </c>
      <c r="AE194" s="104" t="s">
        <v>30</v>
      </c>
      <c r="AF194" s="104" t="s">
        <v>31</v>
      </c>
      <c r="AG194" s="104">
        <v>3727.28</v>
      </c>
      <c r="AH194" s="103"/>
      <c r="AI194" s="133" t="s">
        <v>455</v>
      </c>
      <c r="AJ194" s="133">
        <v>68</v>
      </c>
      <c r="AK194" s="135" t="s">
        <v>65</v>
      </c>
      <c r="AL194" s="136" t="s">
        <v>35</v>
      </c>
      <c r="AM194" s="104">
        <v>20</v>
      </c>
      <c r="AN194" s="104">
        <v>12</v>
      </c>
    </row>
    <row r="195" spans="1:40" s="142" customFormat="1" ht="11.1" customHeight="1" x14ac:dyDescent="0.25">
      <c r="A195" s="215">
        <v>194</v>
      </c>
      <c r="B195" s="138" t="s">
        <v>456</v>
      </c>
      <c r="C195" s="149">
        <v>7.6338049927064002</v>
      </c>
      <c r="D195" s="149">
        <v>45.062113856026002</v>
      </c>
      <c r="E195" s="123">
        <v>1927</v>
      </c>
      <c r="F195" s="104" t="s">
        <v>169</v>
      </c>
      <c r="G195" s="132">
        <v>1.1399999999999999</v>
      </c>
      <c r="H195" s="114">
        <v>488</v>
      </c>
      <c r="I195" s="118">
        <v>2774</v>
      </c>
      <c r="J195" s="117">
        <f t="shared" ref="J195:J253" si="23">S195*V195</f>
        <v>19.799999999999997</v>
      </c>
      <c r="K195" s="118">
        <v>20</v>
      </c>
      <c r="L195" s="117">
        <f t="shared" ref="L195:L253" si="24">H195*J195</f>
        <v>9662.3999999999978</v>
      </c>
      <c r="M195" s="149">
        <f t="shared" si="21"/>
        <v>7992.0374999999976</v>
      </c>
      <c r="N195" s="104">
        <f t="shared" ref="N195:N253" si="25">I195*J195</f>
        <v>54925.19999999999</v>
      </c>
      <c r="O195" s="149">
        <f t="shared" ref="O195:O253" si="26">(I195*2+L195)/N195</f>
        <v>0.27692935119034617</v>
      </c>
      <c r="P195" s="123">
        <v>1196</v>
      </c>
      <c r="Q195" s="119">
        <v>0</v>
      </c>
      <c r="R195" s="149">
        <f t="shared" si="22"/>
        <v>1670.3625000000002</v>
      </c>
      <c r="S195" s="107">
        <v>6</v>
      </c>
      <c r="T195" s="119" t="s">
        <v>25</v>
      </c>
      <c r="U195" s="119" t="s">
        <v>116</v>
      </c>
      <c r="V195" s="104">
        <v>3.3</v>
      </c>
      <c r="W195" s="104">
        <v>16</v>
      </c>
      <c r="X195" s="104">
        <f t="shared" ref="X195:X253" si="27">8*W195</f>
        <v>128</v>
      </c>
      <c r="Y195" s="104">
        <v>16.5</v>
      </c>
      <c r="Z195" s="104" t="s">
        <v>25</v>
      </c>
      <c r="AA195" s="104" t="s">
        <v>26</v>
      </c>
      <c r="AB195" s="104" t="s">
        <v>182</v>
      </c>
      <c r="AC195" s="104" t="s">
        <v>28</v>
      </c>
      <c r="AD195" s="119" t="s">
        <v>62</v>
      </c>
      <c r="AE195" s="119" t="s">
        <v>271</v>
      </c>
      <c r="AF195" s="119" t="s">
        <v>271</v>
      </c>
      <c r="AG195" s="119"/>
      <c r="AH195" s="106"/>
      <c r="AI195" s="133" t="s">
        <v>457</v>
      </c>
      <c r="AJ195" s="139">
        <v>0</v>
      </c>
      <c r="AK195" s="140" t="s">
        <v>65</v>
      </c>
      <c r="AL195" s="141" t="s">
        <v>35</v>
      </c>
      <c r="AM195" s="119">
        <v>159</v>
      </c>
      <c r="AN195" s="104">
        <v>107</v>
      </c>
    </row>
    <row r="196" spans="1:40" ht="11.1" customHeight="1" x14ac:dyDescent="0.25">
      <c r="A196" s="213">
        <v>195</v>
      </c>
      <c r="B196" s="131" t="s">
        <v>458</v>
      </c>
      <c r="C196" s="149">
        <v>7.6894243791664803</v>
      </c>
      <c r="D196" s="149">
        <v>45.095604748277999</v>
      </c>
      <c r="E196" s="122">
        <v>1919</v>
      </c>
      <c r="F196" s="104" t="s">
        <v>169</v>
      </c>
      <c r="G196" s="113">
        <v>1.1399999999999999</v>
      </c>
      <c r="H196" s="113">
        <v>86</v>
      </c>
      <c r="I196" s="117">
        <v>339</v>
      </c>
      <c r="J196" s="117">
        <f t="shared" si="23"/>
        <v>13.2</v>
      </c>
      <c r="K196" s="117">
        <v>15</v>
      </c>
      <c r="L196" s="117">
        <f t="shared" si="24"/>
        <v>1135.2</v>
      </c>
      <c r="M196" s="149">
        <f t="shared" si="21"/>
        <v>1001.1875</v>
      </c>
      <c r="N196" s="104">
        <f t="shared" si="25"/>
        <v>4474.8</v>
      </c>
      <c r="O196" s="149">
        <f t="shared" si="26"/>
        <v>0.4052024671493698</v>
      </c>
      <c r="P196" s="122">
        <v>70</v>
      </c>
      <c r="Q196" s="104">
        <v>70</v>
      </c>
      <c r="R196" s="149">
        <f t="shared" si="22"/>
        <v>134.01249999999999</v>
      </c>
      <c r="S196" s="105">
        <v>4</v>
      </c>
      <c r="T196" s="104" t="s">
        <v>25</v>
      </c>
      <c r="U196" s="104" t="s">
        <v>25</v>
      </c>
      <c r="V196" s="104">
        <v>3.3</v>
      </c>
      <c r="W196" s="104">
        <v>2</v>
      </c>
      <c r="X196" s="104">
        <f t="shared" si="27"/>
        <v>16</v>
      </c>
      <c r="Y196" s="104">
        <v>16.5</v>
      </c>
      <c r="Z196" s="104" t="s">
        <v>25</v>
      </c>
      <c r="AA196" s="104" t="s">
        <v>26</v>
      </c>
      <c r="AB196" s="104" t="s">
        <v>27</v>
      </c>
      <c r="AC196" s="104" t="s">
        <v>28</v>
      </c>
      <c r="AD196" s="104" t="s">
        <v>37</v>
      </c>
      <c r="AE196" s="119" t="s">
        <v>271</v>
      </c>
      <c r="AF196" s="119" t="s">
        <v>271</v>
      </c>
      <c r="AG196" s="104"/>
      <c r="AH196" s="103"/>
      <c r="AI196" s="133" t="s">
        <v>459</v>
      </c>
      <c r="AJ196" s="133">
        <v>45</v>
      </c>
      <c r="AK196" s="135" t="s">
        <v>155</v>
      </c>
      <c r="AL196" s="136" t="s">
        <v>35</v>
      </c>
      <c r="AM196" s="104">
        <v>20</v>
      </c>
      <c r="AN196" s="104">
        <v>6</v>
      </c>
    </row>
    <row r="197" spans="1:40" ht="11.1" customHeight="1" x14ac:dyDescent="0.25">
      <c r="A197" s="216">
        <v>196</v>
      </c>
      <c r="B197" s="131" t="s">
        <v>460</v>
      </c>
      <c r="C197" s="149">
        <v>7.6883776157724002</v>
      </c>
      <c r="D197" s="149">
        <v>45.061191134794399</v>
      </c>
      <c r="E197" s="122">
        <v>1850</v>
      </c>
      <c r="F197" s="122" t="s">
        <v>169</v>
      </c>
      <c r="G197" s="132">
        <v>1.1399999999999999</v>
      </c>
      <c r="H197" s="113">
        <v>310</v>
      </c>
      <c r="I197" s="117">
        <v>1070</v>
      </c>
      <c r="J197" s="117">
        <f t="shared" si="23"/>
        <v>19.799999999999997</v>
      </c>
      <c r="K197" s="117">
        <v>21</v>
      </c>
      <c r="L197" s="117">
        <f t="shared" si="24"/>
        <v>6137.9999999999991</v>
      </c>
      <c r="M197" s="149">
        <f t="shared" si="21"/>
        <v>5487.9374999999991</v>
      </c>
      <c r="N197" s="104">
        <f t="shared" si="25"/>
        <v>21185.999999999996</v>
      </c>
      <c r="O197" s="149">
        <f t="shared" si="26"/>
        <v>0.39072972717832538</v>
      </c>
      <c r="P197" s="122">
        <v>348</v>
      </c>
      <c r="Q197" s="104">
        <v>348</v>
      </c>
      <c r="R197" s="149">
        <f t="shared" si="22"/>
        <v>650.0625</v>
      </c>
      <c r="S197" s="105">
        <v>6</v>
      </c>
      <c r="T197" s="104" t="s">
        <v>25</v>
      </c>
      <c r="U197" s="104" t="s">
        <v>116</v>
      </c>
      <c r="V197" s="104">
        <v>3.3</v>
      </c>
      <c r="W197" s="104">
        <v>5</v>
      </c>
      <c r="X197" s="104">
        <f t="shared" si="27"/>
        <v>40</v>
      </c>
      <c r="Y197" s="104">
        <v>16.5</v>
      </c>
      <c r="Z197" s="104" t="s">
        <v>116</v>
      </c>
      <c r="AA197" s="104" t="s">
        <v>26</v>
      </c>
      <c r="AB197" s="104" t="s">
        <v>182</v>
      </c>
      <c r="AC197" s="104" t="s">
        <v>28</v>
      </c>
      <c r="AD197" s="104" t="s">
        <v>29</v>
      </c>
      <c r="AE197" s="119" t="s">
        <v>271</v>
      </c>
      <c r="AF197" s="119" t="s">
        <v>271</v>
      </c>
      <c r="AG197" s="104"/>
      <c r="AH197" s="103"/>
      <c r="AI197" s="133" t="s">
        <v>461</v>
      </c>
      <c r="AJ197" s="133">
        <v>158</v>
      </c>
      <c r="AK197" s="135" t="s">
        <v>65</v>
      </c>
      <c r="AL197" s="136" t="s">
        <v>54</v>
      </c>
      <c r="AM197" s="104">
        <v>49</v>
      </c>
      <c r="AN197" s="104">
        <v>34</v>
      </c>
    </row>
    <row r="198" spans="1:40" ht="11.1" customHeight="1" x14ac:dyDescent="0.25">
      <c r="A198" s="211">
        <v>197</v>
      </c>
      <c r="B198" s="137" t="s">
        <v>462</v>
      </c>
      <c r="C198" s="149">
        <v>7.6195963381785496</v>
      </c>
      <c r="D198" s="149">
        <v>45.083372223815701</v>
      </c>
      <c r="E198" s="122">
        <v>1971</v>
      </c>
      <c r="F198" s="104" t="s">
        <v>765</v>
      </c>
      <c r="G198" s="113">
        <v>1.1499999999999999</v>
      </c>
      <c r="H198" s="113">
        <v>141</v>
      </c>
      <c r="I198" s="117">
        <v>690</v>
      </c>
      <c r="J198" s="117">
        <f t="shared" si="23"/>
        <v>13.2</v>
      </c>
      <c r="K198" s="117">
        <v>14</v>
      </c>
      <c r="L198" s="117">
        <f t="shared" si="24"/>
        <v>1861.1999999999998</v>
      </c>
      <c r="M198" s="149">
        <f t="shared" si="21"/>
        <v>1578.0124999999998</v>
      </c>
      <c r="N198" s="104">
        <f t="shared" si="25"/>
        <v>9108</v>
      </c>
      <c r="O198" s="149">
        <f t="shared" si="26"/>
        <v>0.355862977602108</v>
      </c>
      <c r="P198" s="122">
        <v>148</v>
      </c>
      <c r="Q198" s="104">
        <v>148</v>
      </c>
      <c r="R198" s="149">
        <f t="shared" si="22"/>
        <v>283.1875</v>
      </c>
      <c r="S198" s="105">
        <v>4</v>
      </c>
      <c r="T198" s="104" t="s">
        <v>25</v>
      </c>
      <c r="U198" s="104" t="s">
        <v>25</v>
      </c>
      <c r="V198" s="104">
        <v>3.3</v>
      </c>
      <c r="W198" s="104">
        <v>2</v>
      </c>
      <c r="X198" s="104">
        <f t="shared" si="27"/>
        <v>16</v>
      </c>
      <c r="Y198" s="104">
        <v>16.5</v>
      </c>
      <c r="Z198" s="104" t="s">
        <v>25</v>
      </c>
      <c r="AA198" s="104" t="s">
        <v>26</v>
      </c>
      <c r="AB198" s="104" t="s">
        <v>182</v>
      </c>
      <c r="AC198" s="104" t="s">
        <v>28</v>
      </c>
      <c r="AD198" s="104" t="s">
        <v>107</v>
      </c>
      <c r="AE198" s="104" t="s">
        <v>30</v>
      </c>
      <c r="AF198" s="104" t="s">
        <v>31</v>
      </c>
      <c r="AG198" s="104">
        <v>4721.04</v>
      </c>
      <c r="AH198" s="103"/>
      <c r="AI198" s="133" t="s">
        <v>463</v>
      </c>
      <c r="AJ198" s="133">
        <v>315</v>
      </c>
      <c r="AK198" s="135" t="s">
        <v>65</v>
      </c>
      <c r="AL198" s="136" t="s">
        <v>35</v>
      </c>
      <c r="AM198" s="104">
        <v>18</v>
      </c>
      <c r="AN198" s="104">
        <v>15</v>
      </c>
    </row>
    <row r="199" spans="1:40" ht="11.1" customHeight="1" x14ac:dyDescent="0.25">
      <c r="A199" s="213">
        <v>198</v>
      </c>
      <c r="B199" s="131" t="s">
        <v>464</v>
      </c>
      <c r="C199" s="149">
        <v>7.7086444925555799</v>
      </c>
      <c r="D199" s="149">
        <v>45.088701951601202</v>
      </c>
      <c r="E199" s="122">
        <v>1909</v>
      </c>
      <c r="F199" s="104" t="s">
        <v>169</v>
      </c>
      <c r="G199" s="113">
        <v>1.1399999999999999</v>
      </c>
      <c r="H199" s="113">
        <v>118</v>
      </c>
      <c r="I199" s="117">
        <v>570</v>
      </c>
      <c r="J199" s="117">
        <f t="shared" si="23"/>
        <v>16.5</v>
      </c>
      <c r="K199" s="117">
        <v>20</v>
      </c>
      <c r="L199" s="117">
        <f t="shared" si="24"/>
        <v>1947</v>
      </c>
      <c r="M199" s="149">
        <f t="shared" si="21"/>
        <v>1666.25</v>
      </c>
      <c r="N199" s="104">
        <f t="shared" si="25"/>
        <v>9405</v>
      </c>
      <c r="O199" s="149">
        <f t="shared" si="26"/>
        <v>0.32822966507177032</v>
      </c>
      <c r="P199" s="122">
        <v>240</v>
      </c>
      <c r="Q199" s="104">
        <v>0</v>
      </c>
      <c r="R199" s="149">
        <f t="shared" si="22"/>
        <v>280.75</v>
      </c>
      <c r="S199" s="104">
        <v>5</v>
      </c>
      <c r="T199" s="104" t="s">
        <v>25</v>
      </c>
      <c r="U199" s="104" t="s">
        <v>25</v>
      </c>
      <c r="V199" s="104">
        <v>3.3</v>
      </c>
      <c r="W199" s="104">
        <v>4</v>
      </c>
      <c r="X199" s="104">
        <f t="shared" si="27"/>
        <v>32</v>
      </c>
      <c r="Y199" s="104">
        <v>16.5</v>
      </c>
      <c r="Z199" s="104" t="s">
        <v>25</v>
      </c>
      <c r="AA199" s="104" t="s">
        <v>26</v>
      </c>
      <c r="AB199" s="104" t="s">
        <v>27</v>
      </c>
      <c r="AC199" s="104" t="s">
        <v>28</v>
      </c>
      <c r="AD199" s="104" t="s">
        <v>29</v>
      </c>
      <c r="AE199" s="104" t="s">
        <v>271</v>
      </c>
      <c r="AF199" s="104" t="s">
        <v>271</v>
      </c>
      <c r="AG199" s="104"/>
      <c r="AH199" s="103"/>
      <c r="AI199" s="133" t="s">
        <v>465</v>
      </c>
      <c r="AJ199" s="133">
        <v>293</v>
      </c>
      <c r="AK199" s="135" t="s">
        <v>155</v>
      </c>
      <c r="AL199" s="136" t="s">
        <v>35</v>
      </c>
      <c r="AM199" s="104">
        <v>35</v>
      </c>
      <c r="AN199" s="104">
        <v>32</v>
      </c>
    </row>
    <row r="200" spans="1:40" ht="11.1" customHeight="1" x14ac:dyDescent="0.25">
      <c r="A200" s="213">
        <v>199</v>
      </c>
      <c r="B200" s="131" t="s">
        <v>466</v>
      </c>
      <c r="C200" s="149">
        <v>7.70828292864707</v>
      </c>
      <c r="D200" s="149">
        <v>45.089224697139102</v>
      </c>
      <c r="E200" s="122">
        <v>1909</v>
      </c>
      <c r="F200" s="104" t="s">
        <v>169</v>
      </c>
      <c r="G200" s="113">
        <v>1.1399999999999999</v>
      </c>
      <c r="H200" s="113">
        <v>118</v>
      </c>
      <c r="I200" s="117">
        <v>570</v>
      </c>
      <c r="J200" s="117">
        <f t="shared" si="23"/>
        <v>16.5</v>
      </c>
      <c r="K200" s="117">
        <v>19</v>
      </c>
      <c r="L200" s="117">
        <f t="shared" si="24"/>
        <v>1947</v>
      </c>
      <c r="M200" s="149">
        <f t="shared" si="21"/>
        <v>1666.25</v>
      </c>
      <c r="N200" s="104">
        <f t="shared" si="25"/>
        <v>9405</v>
      </c>
      <c r="O200" s="149">
        <f t="shared" si="26"/>
        <v>0.32822966507177032</v>
      </c>
      <c r="P200" s="122">
        <v>199</v>
      </c>
      <c r="Q200" s="104">
        <v>0</v>
      </c>
      <c r="R200" s="149">
        <f t="shared" si="22"/>
        <v>280.75</v>
      </c>
      <c r="S200" s="105">
        <v>5</v>
      </c>
      <c r="T200" s="104" t="s">
        <v>25</v>
      </c>
      <c r="U200" s="104" t="s">
        <v>25</v>
      </c>
      <c r="V200" s="104">
        <v>3.3</v>
      </c>
      <c r="W200" s="104">
        <v>4</v>
      </c>
      <c r="X200" s="104">
        <f t="shared" si="27"/>
        <v>32</v>
      </c>
      <c r="Y200" s="104">
        <v>16.5</v>
      </c>
      <c r="Z200" s="104" t="s">
        <v>25</v>
      </c>
      <c r="AA200" s="104" t="s">
        <v>26</v>
      </c>
      <c r="AB200" s="104" t="s">
        <v>27</v>
      </c>
      <c r="AC200" s="104" t="s">
        <v>28</v>
      </c>
      <c r="AD200" s="104" t="s">
        <v>29</v>
      </c>
      <c r="AE200" s="104" t="s">
        <v>271</v>
      </c>
      <c r="AF200" s="104" t="s">
        <v>271</v>
      </c>
      <c r="AG200" s="104"/>
      <c r="AH200" s="103"/>
      <c r="AI200" s="133" t="s">
        <v>467</v>
      </c>
      <c r="AJ200" s="133">
        <v>180</v>
      </c>
      <c r="AK200" s="135" t="s">
        <v>155</v>
      </c>
      <c r="AL200" s="136" t="s">
        <v>35</v>
      </c>
      <c r="AM200" s="104">
        <v>36</v>
      </c>
      <c r="AN200" s="104">
        <v>35</v>
      </c>
    </row>
    <row r="201" spans="1:40" ht="11.1" customHeight="1" x14ac:dyDescent="0.25">
      <c r="A201" s="213">
        <v>200</v>
      </c>
      <c r="B201" s="131" t="s">
        <v>468</v>
      </c>
      <c r="C201" s="149">
        <v>7.70793461034798</v>
      </c>
      <c r="D201" s="207">
        <v>45.0890071698933</v>
      </c>
      <c r="E201" s="122">
        <v>1909</v>
      </c>
      <c r="F201" s="104" t="s">
        <v>169</v>
      </c>
      <c r="G201" s="113">
        <v>1.1399999999999999</v>
      </c>
      <c r="H201" s="113">
        <v>118</v>
      </c>
      <c r="I201" s="117">
        <v>570</v>
      </c>
      <c r="J201" s="117">
        <f t="shared" si="23"/>
        <v>16.5</v>
      </c>
      <c r="K201" s="117">
        <v>20</v>
      </c>
      <c r="L201" s="117">
        <f t="shared" si="24"/>
        <v>1947</v>
      </c>
      <c r="M201" s="149">
        <f t="shared" si="21"/>
        <v>1666.25</v>
      </c>
      <c r="N201" s="104">
        <f t="shared" si="25"/>
        <v>9405</v>
      </c>
      <c r="O201" s="149">
        <f t="shared" si="26"/>
        <v>0.32822966507177032</v>
      </c>
      <c r="P201" s="122">
        <v>194</v>
      </c>
      <c r="Q201" s="104">
        <v>0</v>
      </c>
      <c r="R201" s="149">
        <f t="shared" si="22"/>
        <v>280.75</v>
      </c>
      <c r="S201" s="105">
        <v>5</v>
      </c>
      <c r="T201" s="104" t="s">
        <v>25</v>
      </c>
      <c r="U201" s="104" t="s">
        <v>25</v>
      </c>
      <c r="V201" s="104">
        <v>3.3</v>
      </c>
      <c r="W201" s="104">
        <v>4</v>
      </c>
      <c r="X201" s="104">
        <f t="shared" si="27"/>
        <v>32</v>
      </c>
      <c r="Y201" s="104">
        <v>16.5</v>
      </c>
      <c r="Z201" s="104" t="s">
        <v>25</v>
      </c>
      <c r="AA201" s="104" t="s">
        <v>26</v>
      </c>
      <c r="AB201" s="104" t="s">
        <v>27</v>
      </c>
      <c r="AC201" s="104" t="s">
        <v>28</v>
      </c>
      <c r="AD201" s="104" t="s">
        <v>29</v>
      </c>
      <c r="AE201" s="104" t="s">
        <v>271</v>
      </c>
      <c r="AF201" s="104" t="s">
        <v>271</v>
      </c>
      <c r="AG201" s="104"/>
      <c r="AH201" s="103"/>
      <c r="AI201" s="133" t="s">
        <v>469</v>
      </c>
      <c r="AJ201" s="133">
        <v>225</v>
      </c>
      <c r="AK201" s="135" t="s">
        <v>155</v>
      </c>
      <c r="AL201" s="136" t="s">
        <v>35</v>
      </c>
      <c r="AM201" s="104">
        <v>35</v>
      </c>
      <c r="AN201" s="104">
        <v>33</v>
      </c>
    </row>
    <row r="202" spans="1:40" ht="11.1" customHeight="1" x14ac:dyDescent="0.25">
      <c r="A202" s="214">
        <v>201</v>
      </c>
      <c r="B202" s="131" t="s">
        <v>470</v>
      </c>
      <c r="C202" s="149">
        <v>7.6553963583462901</v>
      </c>
      <c r="D202" s="149">
        <v>45.036019943616402</v>
      </c>
      <c r="E202" s="122">
        <v>1930</v>
      </c>
      <c r="F202" s="104" t="s">
        <v>169</v>
      </c>
      <c r="G202" s="132">
        <v>1.1399999999999999</v>
      </c>
      <c r="H202" s="113">
        <v>290</v>
      </c>
      <c r="I202" s="117">
        <v>1400</v>
      </c>
      <c r="J202" s="117">
        <f t="shared" si="23"/>
        <v>16.5</v>
      </c>
      <c r="K202" s="117">
        <v>20</v>
      </c>
      <c r="L202" s="117">
        <f t="shared" si="24"/>
        <v>4785</v>
      </c>
      <c r="M202" s="149">
        <f t="shared" si="21"/>
        <v>4083.3125</v>
      </c>
      <c r="N202" s="104">
        <f t="shared" si="25"/>
        <v>23100</v>
      </c>
      <c r="O202" s="149">
        <f t="shared" si="26"/>
        <v>0.32835497835497834</v>
      </c>
      <c r="P202" s="122">
        <v>478</v>
      </c>
      <c r="Q202" s="104">
        <v>0</v>
      </c>
      <c r="R202" s="149">
        <f t="shared" si="22"/>
        <v>701.6875</v>
      </c>
      <c r="S202" s="105">
        <v>5</v>
      </c>
      <c r="T202" s="104" t="s">
        <v>25</v>
      </c>
      <c r="U202" s="104" t="s">
        <v>25</v>
      </c>
      <c r="V202" s="104">
        <v>3.3</v>
      </c>
      <c r="W202" s="104">
        <v>8</v>
      </c>
      <c r="X202" s="104">
        <f t="shared" si="27"/>
        <v>64</v>
      </c>
      <c r="Y202" s="104">
        <v>16.5</v>
      </c>
      <c r="Z202" s="104" t="s">
        <v>25</v>
      </c>
      <c r="AA202" s="104" t="s">
        <v>26</v>
      </c>
      <c r="AB202" s="104" t="s">
        <v>27</v>
      </c>
      <c r="AC202" s="104" t="s">
        <v>28</v>
      </c>
      <c r="AD202" s="104" t="s">
        <v>44</v>
      </c>
      <c r="AE202" s="104" t="s">
        <v>30</v>
      </c>
      <c r="AF202" s="104" t="s">
        <v>63</v>
      </c>
      <c r="AG202" s="104">
        <v>15276.6</v>
      </c>
      <c r="AH202" s="103"/>
      <c r="AI202" s="133" t="s">
        <v>471</v>
      </c>
      <c r="AJ202" s="133">
        <v>68</v>
      </c>
      <c r="AK202" s="135" t="s">
        <v>65</v>
      </c>
      <c r="AL202" s="136" t="s">
        <v>35</v>
      </c>
      <c r="AM202" s="104">
        <v>93</v>
      </c>
      <c r="AN202" s="104">
        <v>82</v>
      </c>
    </row>
    <row r="203" spans="1:40" ht="11.1" customHeight="1" x14ac:dyDescent="0.25">
      <c r="A203" s="214">
        <v>202</v>
      </c>
      <c r="B203" s="131" t="s">
        <v>472</v>
      </c>
      <c r="C203" s="149">
        <v>7.6562545339863002</v>
      </c>
      <c r="D203" s="149">
        <v>45.035758952051097</v>
      </c>
      <c r="E203" s="122">
        <v>1930</v>
      </c>
      <c r="F203" s="104" t="s">
        <v>169</v>
      </c>
      <c r="G203" s="132">
        <v>1.1399999999999999</v>
      </c>
      <c r="H203" s="113">
        <v>290</v>
      </c>
      <c r="I203" s="117">
        <v>1400</v>
      </c>
      <c r="J203" s="117">
        <f t="shared" si="23"/>
        <v>16.5</v>
      </c>
      <c r="K203" s="117">
        <v>20</v>
      </c>
      <c r="L203" s="117">
        <f t="shared" si="24"/>
        <v>4785</v>
      </c>
      <c r="M203" s="149">
        <f t="shared" si="21"/>
        <v>4083.3125</v>
      </c>
      <c r="N203" s="104">
        <f t="shared" si="25"/>
        <v>23100</v>
      </c>
      <c r="O203" s="149">
        <f t="shared" si="26"/>
        <v>0.32835497835497834</v>
      </c>
      <c r="P203" s="122">
        <v>475</v>
      </c>
      <c r="Q203" s="104">
        <v>0</v>
      </c>
      <c r="R203" s="149">
        <f t="shared" si="22"/>
        <v>701.6875</v>
      </c>
      <c r="S203" s="105">
        <v>5</v>
      </c>
      <c r="T203" s="104" t="s">
        <v>25</v>
      </c>
      <c r="U203" s="104" t="s">
        <v>25</v>
      </c>
      <c r="V203" s="104">
        <v>3.3</v>
      </c>
      <c r="W203" s="104">
        <v>8</v>
      </c>
      <c r="X203" s="104">
        <f t="shared" si="27"/>
        <v>64</v>
      </c>
      <c r="Y203" s="104">
        <v>16.5</v>
      </c>
      <c r="Z203" s="104" t="s">
        <v>25</v>
      </c>
      <c r="AA203" s="104" t="s">
        <v>26</v>
      </c>
      <c r="AB203" s="104" t="s">
        <v>27</v>
      </c>
      <c r="AC203" s="104" t="s">
        <v>28</v>
      </c>
      <c r="AD203" s="104" t="s">
        <v>47</v>
      </c>
      <c r="AE203" s="104" t="s">
        <v>30</v>
      </c>
      <c r="AF203" s="104" t="s">
        <v>63</v>
      </c>
      <c r="AG203" s="104">
        <v>15994.2</v>
      </c>
      <c r="AH203" s="103"/>
      <c r="AI203" s="133" t="s">
        <v>473</v>
      </c>
      <c r="AJ203" s="133">
        <v>338</v>
      </c>
      <c r="AK203" s="135" t="s">
        <v>65</v>
      </c>
      <c r="AL203" s="136" t="s">
        <v>35</v>
      </c>
      <c r="AM203" s="104">
        <v>97</v>
      </c>
      <c r="AN203" s="104">
        <v>79</v>
      </c>
    </row>
    <row r="204" spans="1:40" ht="11.1" customHeight="1" x14ac:dyDescent="0.25">
      <c r="A204" s="214">
        <v>203</v>
      </c>
      <c r="B204" s="131" t="s">
        <v>474</v>
      </c>
      <c r="C204" s="149">
        <v>7.6788676221262602</v>
      </c>
      <c r="D204" s="149">
        <v>45.060289635722903</v>
      </c>
      <c r="E204" s="122">
        <v>1919</v>
      </c>
      <c r="F204" s="104" t="s">
        <v>169</v>
      </c>
      <c r="G204" s="113">
        <v>1.1399999999999999</v>
      </c>
      <c r="H204" s="113">
        <v>32</v>
      </c>
      <c r="I204" s="117">
        <v>160</v>
      </c>
      <c r="J204" s="117">
        <f t="shared" si="23"/>
        <v>16.5</v>
      </c>
      <c r="K204" s="117">
        <v>22</v>
      </c>
      <c r="L204" s="117">
        <f t="shared" si="24"/>
        <v>528</v>
      </c>
      <c r="M204" s="149">
        <f t="shared" si="21"/>
        <v>455.0625</v>
      </c>
      <c r="N204" s="104">
        <f t="shared" si="25"/>
        <v>2640</v>
      </c>
      <c r="O204" s="149">
        <f t="shared" si="26"/>
        <v>0.32121212121212123</v>
      </c>
      <c r="P204" s="122">
        <v>50</v>
      </c>
      <c r="Q204" s="104">
        <v>284</v>
      </c>
      <c r="R204" s="149">
        <f t="shared" si="22"/>
        <v>72.9375</v>
      </c>
      <c r="S204" s="105">
        <v>5</v>
      </c>
      <c r="T204" s="104" t="s">
        <v>475</v>
      </c>
      <c r="U204" s="104" t="s">
        <v>116</v>
      </c>
      <c r="V204" s="104">
        <v>3.3</v>
      </c>
      <c r="W204" s="104">
        <v>2</v>
      </c>
      <c r="X204" s="104">
        <f t="shared" si="27"/>
        <v>16</v>
      </c>
      <c r="Y204" s="104">
        <v>16.5</v>
      </c>
      <c r="Z204" s="104" t="s">
        <v>25</v>
      </c>
      <c r="AA204" s="104" t="s">
        <v>26</v>
      </c>
      <c r="AB204" s="104" t="s">
        <v>300</v>
      </c>
      <c r="AC204" s="104" t="s">
        <v>28</v>
      </c>
      <c r="AD204" s="104" t="s">
        <v>37</v>
      </c>
      <c r="AE204" s="104" t="s">
        <v>30</v>
      </c>
      <c r="AF204" s="104" t="s">
        <v>63</v>
      </c>
      <c r="AG204" s="104"/>
      <c r="AH204" s="103"/>
      <c r="AI204" s="133" t="s">
        <v>476</v>
      </c>
      <c r="AJ204" s="133">
        <v>113</v>
      </c>
      <c r="AK204" s="135" t="s">
        <v>65</v>
      </c>
      <c r="AL204" s="136" t="s">
        <v>54</v>
      </c>
      <c r="AM204" s="104">
        <v>59</v>
      </c>
      <c r="AN204" s="104">
        <v>50</v>
      </c>
    </row>
    <row r="205" spans="1:40" ht="11.1" customHeight="1" x14ac:dyDescent="0.25">
      <c r="A205" s="211">
        <v>204</v>
      </c>
      <c r="B205" s="137" t="s">
        <v>477</v>
      </c>
      <c r="C205" s="149">
        <v>7.6206504412179896</v>
      </c>
      <c r="D205" s="149">
        <v>45.083170889088102</v>
      </c>
      <c r="E205" s="122">
        <v>1961</v>
      </c>
      <c r="F205" s="104" t="s">
        <v>765</v>
      </c>
      <c r="G205" s="113">
        <v>1.1499999999999999</v>
      </c>
      <c r="H205" s="113">
        <v>103</v>
      </c>
      <c r="I205" s="117">
        <v>484</v>
      </c>
      <c r="J205" s="117">
        <f t="shared" si="23"/>
        <v>9.8999999999999986</v>
      </c>
      <c r="K205" s="117">
        <v>12</v>
      </c>
      <c r="L205" s="117">
        <f t="shared" si="24"/>
        <v>1019.6999999999998</v>
      </c>
      <c r="M205" s="149">
        <f t="shared" si="21"/>
        <v>870.48749999999984</v>
      </c>
      <c r="N205" s="104">
        <f t="shared" si="25"/>
        <v>4791.5999999999995</v>
      </c>
      <c r="O205" s="149">
        <f t="shared" si="26"/>
        <v>0.41483011937557396</v>
      </c>
      <c r="P205" s="122">
        <v>99</v>
      </c>
      <c r="Q205" s="104"/>
      <c r="R205" s="149">
        <f t="shared" si="22"/>
        <v>149.21249999999998</v>
      </c>
      <c r="S205" s="104">
        <v>3</v>
      </c>
      <c r="T205" s="104" t="s">
        <v>116</v>
      </c>
      <c r="U205" s="104" t="s">
        <v>25</v>
      </c>
      <c r="V205" s="104">
        <v>3.3</v>
      </c>
      <c r="W205" s="104">
        <v>1</v>
      </c>
      <c r="X205" s="104">
        <f t="shared" si="27"/>
        <v>8</v>
      </c>
      <c r="Y205" s="104">
        <v>16.5</v>
      </c>
      <c r="Z205" s="104" t="s">
        <v>25</v>
      </c>
      <c r="AA205" s="104" t="s">
        <v>26</v>
      </c>
      <c r="AB205" s="104" t="s">
        <v>182</v>
      </c>
      <c r="AC205" s="104" t="s">
        <v>28</v>
      </c>
      <c r="AD205" s="104" t="s">
        <v>62</v>
      </c>
      <c r="AE205" s="104" t="s">
        <v>30</v>
      </c>
      <c r="AF205" s="104" t="s">
        <v>63</v>
      </c>
      <c r="AG205" s="104">
        <v>3419.64</v>
      </c>
      <c r="AH205" s="103"/>
      <c r="AI205" s="133" t="s">
        <v>478</v>
      </c>
      <c r="AJ205" s="133">
        <v>293</v>
      </c>
      <c r="AK205" s="135" t="s">
        <v>65</v>
      </c>
      <c r="AL205" s="136" t="s">
        <v>35</v>
      </c>
      <c r="AM205" s="104">
        <v>12</v>
      </c>
      <c r="AN205" s="104">
        <v>9</v>
      </c>
    </row>
    <row r="206" spans="1:40" ht="11.1" customHeight="1" x14ac:dyDescent="0.25">
      <c r="A206" s="213">
        <v>205</v>
      </c>
      <c r="B206" s="131" t="s">
        <v>479</v>
      </c>
      <c r="C206" s="149">
        <v>7.7069249489437999</v>
      </c>
      <c r="D206" s="149">
        <v>45.096101110198198</v>
      </c>
      <c r="E206" s="122">
        <v>1946</v>
      </c>
      <c r="F206" s="104" t="s">
        <v>765</v>
      </c>
      <c r="G206" s="113">
        <v>1.1499999999999999</v>
      </c>
      <c r="H206" s="113">
        <v>147</v>
      </c>
      <c r="I206" s="117">
        <v>692</v>
      </c>
      <c r="J206" s="117">
        <f t="shared" si="23"/>
        <v>23.099999999999998</v>
      </c>
      <c r="K206" s="117">
        <v>23</v>
      </c>
      <c r="L206" s="117">
        <f t="shared" si="24"/>
        <v>3395.7</v>
      </c>
      <c r="M206" s="149">
        <f t="shared" si="21"/>
        <v>2911.0874999999996</v>
      </c>
      <c r="N206" s="104">
        <f t="shared" si="25"/>
        <v>15985.199999999999</v>
      </c>
      <c r="O206" s="149">
        <f t="shared" si="26"/>
        <v>0.29900783224482647</v>
      </c>
      <c r="P206" s="122">
        <v>333</v>
      </c>
      <c r="Q206" s="104">
        <v>0</v>
      </c>
      <c r="R206" s="149">
        <f t="shared" si="22"/>
        <v>484.61250000000007</v>
      </c>
      <c r="S206" s="105">
        <v>7</v>
      </c>
      <c r="T206" s="104" t="s">
        <v>25</v>
      </c>
      <c r="U206" s="104" t="s">
        <v>25</v>
      </c>
      <c r="V206" s="104">
        <v>3.3</v>
      </c>
      <c r="W206" s="104">
        <v>4</v>
      </c>
      <c r="X206" s="104">
        <f t="shared" si="27"/>
        <v>32</v>
      </c>
      <c r="Y206" s="104">
        <v>16.5</v>
      </c>
      <c r="Z206" s="104" t="s">
        <v>25</v>
      </c>
      <c r="AA206" s="104" t="s">
        <v>26</v>
      </c>
      <c r="AB206" s="104" t="s">
        <v>182</v>
      </c>
      <c r="AC206" s="104" t="s">
        <v>28</v>
      </c>
      <c r="AD206" s="104" t="s">
        <v>107</v>
      </c>
      <c r="AE206" s="104" t="s">
        <v>30</v>
      </c>
      <c r="AF206" s="104" t="s">
        <v>31</v>
      </c>
      <c r="AG206" s="104">
        <v>10920</v>
      </c>
      <c r="AH206" s="103"/>
      <c r="AI206" s="133" t="s">
        <v>480</v>
      </c>
      <c r="AJ206" s="133">
        <v>315</v>
      </c>
      <c r="AK206" s="135" t="s">
        <v>155</v>
      </c>
      <c r="AL206" s="136" t="s">
        <v>54</v>
      </c>
      <c r="AM206" s="104">
        <v>56</v>
      </c>
      <c r="AN206" s="104">
        <v>47</v>
      </c>
    </row>
    <row r="207" spans="1:40" ht="11.1" customHeight="1" x14ac:dyDescent="0.25">
      <c r="A207" s="212">
        <v>206</v>
      </c>
      <c r="B207" s="131" t="s">
        <v>481</v>
      </c>
      <c r="C207" s="149">
        <v>7.6333526969659804</v>
      </c>
      <c r="D207" s="149">
        <v>45.1059428181253</v>
      </c>
      <c r="E207" s="122">
        <v>1946</v>
      </c>
      <c r="F207" s="104" t="s">
        <v>765</v>
      </c>
      <c r="G207" s="113">
        <v>1.1499999999999999</v>
      </c>
      <c r="H207" s="113">
        <v>59</v>
      </c>
      <c r="I207" s="117">
        <v>195</v>
      </c>
      <c r="J207" s="117">
        <f t="shared" si="23"/>
        <v>13.2</v>
      </c>
      <c r="K207" s="117">
        <v>17</v>
      </c>
      <c r="L207" s="117">
        <f t="shared" si="24"/>
        <v>778.8</v>
      </c>
      <c r="M207" s="149">
        <f t="shared" si="21"/>
        <v>701.98749999999995</v>
      </c>
      <c r="N207" s="104">
        <f t="shared" si="25"/>
        <v>2574</v>
      </c>
      <c r="O207" s="149">
        <f t="shared" si="26"/>
        <v>0.45407925407925404</v>
      </c>
      <c r="P207" s="122">
        <v>70</v>
      </c>
      <c r="Q207" s="104"/>
      <c r="R207" s="149">
        <f t="shared" si="22"/>
        <v>76.8125</v>
      </c>
      <c r="S207" s="104">
        <v>4</v>
      </c>
      <c r="T207" s="104" t="s">
        <v>25</v>
      </c>
      <c r="U207" s="104" t="s">
        <v>25</v>
      </c>
      <c r="V207" s="104">
        <v>3.3</v>
      </c>
      <c r="W207" s="104">
        <v>1</v>
      </c>
      <c r="X207" s="104">
        <f t="shared" si="27"/>
        <v>8</v>
      </c>
      <c r="Y207" s="104">
        <v>16.5</v>
      </c>
      <c r="Z207" s="104" t="s">
        <v>25</v>
      </c>
      <c r="AA207" s="104" t="s">
        <v>26</v>
      </c>
      <c r="AB207" s="104" t="s">
        <v>102</v>
      </c>
      <c r="AC207" s="104" t="s">
        <v>28</v>
      </c>
      <c r="AD207" s="104" t="s">
        <v>72</v>
      </c>
      <c r="AE207" s="104" t="s">
        <v>30</v>
      </c>
      <c r="AF207" s="104" t="s">
        <v>31</v>
      </c>
      <c r="AG207" s="104">
        <v>1633.85</v>
      </c>
      <c r="AH207" s="103"/>
      <c r="AI207" s="133" t="s">
        <v>482</v>
      </c>
      <c r="AJ207" s="133">
        <v>180</v>
      </c>
      <c r="AK207" s="135" t="s">
        <v>147</v>
      </c>
      <c r="AL207" s="136" t="s">
        <v>35</v>
      </c>
      <c r="AM207" s="104">
        <v>9</v>
      </c>
      <c r="AN207" s="104">
        <v>7</v>
      </c>
    </row>
    <row r="208" spans="1:40" ht="11.1" customHeight="1" x14ac:dyDescent="0.25">
      <c r="A208" s="212">
        <v>207</v>
      </c>
      <c r="B208" s="131" t="s">
        <v>483</v>
      </c>
      <c r="C208" s="149">
        <v>7.62938005068282</v>
      </c>
      <c r="D208" s="149">
        <v>45.105592684407902</v>
      </c>
      <c r="E208" s="122">
        <v>1946</v>
      </c>
      <c r="F208" s="104" t="s">
        <v>765</v>
      </c>
      <c r="G208" s="113">
        <v>1.1499999999999999</v>
      </c>
      <c r="H208" s="113">
        <v>95</v>
      </c>
      <c r="I208" s="117">
        <v>384</v>
      </c>
      <c r="J208" s="117">
        <f t="shared" si="23"/>
        <v>9.8999999999999986</v>
      </c>
      <c r="K208" s="117">
        <v>12</v>
      </c>
      <c r="L208" s="117">
        <f t="shared" si="24"/>
        <v>940.49999999999989</v>
      </c>
      <c r="M208" s="149">
        <f t="shared" si="21"/>
        <v>826.16249999999991</v>
      </c>
      <c r="N208" s="104">
        <f t="shared" si="25"/>
        <v>3801.5999999999995</v>
      </c>
      <c r="O208" s="149">
        <f t="shared" si="26"/>
        <v>0.44941603535353541</v>
      </c>
      <c r="P208" s="122">
        <v>104</v>
      </c>
      <c r="Q208" s="104">
        <v>0</v>
      </c>
      <c r="R208" s="149">
        <f t="shared" si="22"/>
        <v>114.33749999999999</v>
      </c>
      <c r="S208" s="104">
        <v>3</v>
      </c>
      <c r="T208" s="104" t="s">
        <v>25</v>
      </c>
      <c r="U208" s="104" t="s">
        <v>25</v>
      </c>
      <c r="V208" s="104">
        <v>3.3</v>
      </c>
      <c r="W208" s="104">
        <v>2</v>
      </c>
      <c r="X208" s="104">
        <f t="shared" si="27"/>
        <v>16</v>
      </c>
      <c r="Y208" s="104">
        <v>16.5</v>
      </c>
      <c r="Z208" s="104" t="s">
        <v>25</v>
      </c>
      <c r="AA208" s="104" t="s">
        <v>26</v>
      </c>
      <c r="AB208" s="104" t="s">
        <v>102</v>
      </c>
      <c r="AC208" s="104" t="s">
        <v>28</v>
      </c>
      <c r="AD208" s="104" t="s">
        <v>67</v>
      </c>
      <c r="AE208" s="104" t="s">
        <v>30</v>
      </c>
      <c r="AF208" s="104" t="s">
        <v>31</v>
      </c>
      <c r="AG208" s="104">
        <v>2638.8</v>
      </c>
      <c r="AH208" s="103"/>
      <c r="AI208" s="133" t="s">
        <v>484</v>
      </c>
      <c r="AJ208" s="133">
        <v>113</v>
      </c>
      <c r="AK208" s="135" t="s">
        <v>104</v>
      </c>
      <c r="AL208" s="136" t="s">
        <v>35</v>
      </c>
      <c r="AM208" s="104">
        <v>14</v>
      </c>
      <c r="AN208" s="104">
        <v>10</v>
      </c>
    </row>
    <row r="209" spans="1:40" ht="11.1" customHeight="1" x14ac:dyDescent="0.25">
      <c r="A209" s="212">
        <v>208</v>
      </c>
      <c r="B209" s="131" t="s">
        <v>485</v>
      </c>
      <c r="C209" s="149">
        <v>7.6294624084425298</v>
      </c>
      <c r="D209" s="149">
        <v>45.105218603695199</v>
      </c>
      <c r="E209" s="122">
        <v>1946</v>
      </c>
      <c r="F209" s="104" t="s">
        <v>765</v>
      </c>
      <c r="G209" s="113">
        <v>1.1499999999999999</v>
      </c>
      <c r="H209" s="113">
        <v>95</v>
      </c>
      <c r="I209" s="117">
        <v>384</v>
      </c>
      <c r="J209" s="117">
        <f t="shared" si="23"/>
        <v>9.8999999999999986</v>
      </c>
      <c r="K209" s="117">
        <v>12</v>
      </c>
      <c r="L209" s="117">
        <f t="shared" si="24"/>
        <v>940.49999999999989</v>
      </c>
      <c r="M209" s="149">
        <f t="shared" si="21"/>
        <v>823.16249999999991</v>
      </c>
      <c r="N209" s="104">
        <f t="shared" si="25"/>
        <v>3801.5999999999995</v>
      </c>
      <c r="O209" s="149">
        <f t="shared" si="26"/>
        <v>0.44941603535353541</v>
      </c>
      <c r="P209" s="122">
        <v>105</v>
      </c>
      <c r="Q209" s="104">
        <v>0</v>
      </c>
      <c r="R209" s="149">
        <f t="shared" si="22"/>
        <v>117.33749999999999</v>
      </c>
      <c r="S209" s="104">
        <v>3</v>
      </c>
      <c r="T209" s="104" t="s">
        <v>25</v>
      </c>
      <c r="U209" s="104" t="s">
        <v>25</v>
      </c>
      <c r="V209" s="104">
        <v>3.3</v>
      </c>
      <c r="W209" s="104">
        <v>1</v>
      </c>
      <c r="X209" s="104">
        <f t="shared" si="27"/>
        <v>8</v>
      </c>
      <c r="Y209" s="104">
        <v>16.5</v>
      </c>
      <c r="Z209" s="104" t="s">
        <v>25</v>
      </c>
      <c r="AA209" s="104" t="s">
        <v>26</v>
      </c>
      <c r="AB209" s="104" t="s">
        <v>102</v>
      </c>
      <c r="AC209" s="104" t="s">
        <v>28</v>
      </c>
      <c r="AD209" s="104" t="s">
        <v>72</v>
      </c>
      <c r="AE209" s="104" t="s">
        <v>30</v>
      </c>
      <c r="AF209" s="104" t="s">
        <v>31</v>
      </c>
      <c r="AG209" s="104">
        <v>1090.3499999999999</v>
      </c>
      <c r="AH209" s="103"/>
      <c r="AI209" s="133" t="s">
        <v>486</v>
      </c>
      <c r="AJ209" s="133">
        <v>0</v>
      </c>
      <c r="AK209" s="135" t="s">
        <v>147</v>
      </c>
      <c r="AL209" s="136" t="s">
        <v>35</v>
      </c>
      <c r="AM209" s="104">
        <v>7</v>
      </c>
      <c r="AN209" s="104">
        <v>6</v>
      </c>
    </row>
    <row r="210" spans="1:40" ht="11.1" customHeight="1" x14ac:dyDescent="0.25">
      <c r="A210" s="213">
        <v>209</v>
      </c>
      <c r="B210" s="131" t="s">
        <v>487</v>
      </c>
      <c r="C210" s="149">
        <v>7.7077937125477396</v>
      </c>
      <c r="D210" s="149">
        <v>45.091708021820502</v>
      </c>
      <c r="E210" s="122">
        <v>1949</v>
      </c>
      <c r="F210" s="104" t="s">
        <v>765</v>
      </c>
      <c r="G210" s="113">
        <v>1.1499999999999999</v>
      </c>
      <c r="H210" s="113">
        <v>98</v>
      </c>
      <c r="I210" s="117">
        <v>412</v>
      </c>
      <c r="J210" s="117">
        <f t="shared" si="23"/>
        <v>16.5</v>
      </c>
      <c r="K210" s="117">
        <v>18</v>
      </c>
      <c r="L210" s="117">
        <f t="shared" si="24"/>
        <v>1617</v>
      </c>
      <c r="M210" s="149">
        <f t="shared" si="21"/>
        <v>1410.1875</v>
      </c>
      <c r="N210" s="104">
        <f t="shared" si="25"/>
        <v>6798</v>
      </c>
      <c r="O210" s="149">
        <f t="shared" si="26"/>
        <v>0.35907619888202413</v>
      </c>
      <c r="P210" s="122">
        <v>142</v>
      </c>
      <c r="Q210" s="104">
        <v>0</v>
      </c>
      <c r="R210" s="149">
        <f t="shared" si="22"/>
        <v>206.8125</v>
      </c>
      <c r="S210" s="105">
        <v>5</v>
      </c>
      <c r="T210" s="104" t="s">
        <v>25</v>
      </c>
      <c r="U210" s="104" t="s">
        <v>25</v>
      </c>
      <c r="V210" s="104">
        <v>3.3</v>
      </c>
      <c r="W210" s="104">
        <v>2</v>
      </c>
      <c r="X210" s="104">
        <f t="shared" si="27"/>
        <v>16</v>
      </c>
      <c r="Y210" s="104">
        <v>16.5</v>
      </c>
      <c r="Z210" s="104" t="s">
        <v>25</v>
      </c>
      <c r="AA210" s="104" t="s">
        <v>26</v>
      </c>
      <c r="AB210" s="104" t="s">
        <v>102</v>
      </c>
      <c r="AC210" s="104" t="s">
        <v>28</v>
      </c>
      <c r="AD210" s="104" t="s">
        <v>47</v>
      </c>
      <c r="AE210" s="104" t="s">
        <v>30</v>
      </c>
      <c r="AF210" s="104" t="s">
        <v>63</v>
      </c>
      <c r="AG210" s="104">
        <v>4483</v>
      </c>
      <c r="AH210" s="103"/>
      <c r="AI210" s="133" t="s">
        <v>488</v>
      </c>
      <c r="AJ210" s="133">
        <v>270</v>
      </c>
      <c r="AK210" s="135" t="s">
        <v>155</v>
      </c>
      <c r="AL210" s="136" t="s">
        <v>54</v>
      </c>
      <c r="AM210" s="104">
        <v>25</v>
      </c>
      <c r="AN210" s="104">
        <v>20</v>
      </c>
    </row>
    <row r="211" spans="1:40" ht="11.1" customHeight="1" x14ac:dyDescent="0.25">
      <c r="A211" s="213">
        <v>210</v>
      </c>
      <c r="B211" s="131" t="s">
        <v>489</v>
      </c>
      <c r="C211" s="149">
        <v>7.7074003449664499</v>
      </c>
      <c r="D211" s="149">
        <v>45.092215280777403</v>
      </c>
      <c r="E211" s="122">
        <v>1949</v>
      </c>
      <c r="F211" s="104" t="s">
        <v>765</v>
      </c>
      <c r="G211" s="113">
        <v>1.1499999999999999</v>
      </c>
      <c r="H211" s="113">
        <v>194</v>
      </c>
      <c r="I211" s="117">
        <v>938</v>
      </c>
      <c r="J211" s="117">
        <f t="shared" si="23"/>
        <v>16.5</v>
      </c>
      <c r="K211" s="117">
        <v>18</v>
      </c>
      <c r="L211" s="117">
        <f t="shared" si="24"/>
        <v>3201</v>
      </c>
      <c r="M211" s="149">
        <f t="shared" si="21"/>
        <v>2734.75</v>
      </c>
      <c r="N211" s="104">
        <f t="shared" si="25"/>
        <v>15477</v>
      </c>
      <c r="O211" s="149">
        <f t="shared" si="26"/>
        <v>0.32803514893067132</v>
      </c>
      <c r="P211" s="122">
        <v>323</v>
      </c>
      <c r="Q211" s="104">
        <v>0</v>
      </c>
      <c r="R211" s="149">
        <f t="shared" si="22"/>
        <v>466.25</v>
      </c>
      <c r="S211" s="105">
        <v>5</v>
      </c>
      <c r="T211" s="104" t="s">
        <v>25</v>
      </c>
      <c r="U211" s="104" t="s">
        <v>25</v>
      </c>
      <c r="V211" s="104">
        <v>3.3</v>
      </c>
      <c r="W211" s="104">
        <v>6</v>
      </c>
      <c r="X211" s="104">
        <f t="shared" si="27"/>
        <v>48</v>
      </c>
      <c r="Y211" s="104">
        <v>16.5</v>
      </c>
      <c r="Z211" s="104" t="s">
        <v>25</v>
      </c>
      <c r="AA211" s="104" t="s">
        <v>26</v>
      </c>
      <c r="AB211" s="104" t="s">
        <v>102</v>
      </c>
      <c r="AC211" s="104" t="s">
        <v>28</v>
      </c>
      <c r="AD211" s="104" t="s">
        <v>29</v>
      </c>
      <c r="AE211" s="104" t="s">
        <v>271</v>
      </c>
      <c r="AF211" s="104" t="s">
        <v>271</v>
      </c>
      <c r="AG211" s="104">
        <v>10414</v>
      </c>
      <c r="AH211" s="103"/>
      <c r="AI211" s="133" t="s">
        <v>490</v>
      </c>
      <c r="AJ211" s="133">
        <v>180</v>
      </c>
      <c r="AK211" s="135" t="s">
        <v>155</v>
      </c>
      <c r="AL211" s="136" t="s">
        <v>54</v>
      </c>
      <c r="AM211" s="104">
        <v>60</v>
      </c>
      <c r="AN211" s="104">
        <v>30</v>
      </c>
    </row>
    <row r="212" spans="1:40" ht="11.1" customHeight="1" x14ac:dyDescent="0.25">
      <c r="A212" s="213">
        <v>211</v>
      </c>
      <c r="B212" s="131" t="s">
        <v>491</v>
      </c>
      <c r="C212" s="149">
        <v>7.7068194883636698</v>
      </c>
      <c r="D212" s="149">
        <v>45.092779015324503</v>
      </c>
      <c r="E212" s="122">
        <v>1949</v>
      </c>
      <c r="F212" s="104" t="s">
        <v>765</v>
      </c>
      <c r="G212" s="113">
        <v>1.1499999999999999</v>
      </c>
      <c r="H212" s="113">
        <v>92</v>
      </c>
      <c r="I212" s="117">
        <v>359</v>
      </c>
      <c r="J212" s="117">
        <f t="shared" si="23"/>
        <v>26.4</v>
      </c>
      <c r="K212" s="117">
        <v>27</v>
      </c>
      <c r="L212" s="117">
        <f t="shared" si="24"/>
        <v>2428.7999999999997</v>
      </c>
      <c r="M212" s="149">
        <f t="shared" si="21"/>
        <v>2141.7124999999996</v>
      </c>
      <c r="N212" s="104">
        <f t="shared" si="25"/>
        <v>9477.6</v>
      </c>
      <c r="O212" s="149">
        <f t="shared" si="26"/>
        <v>0.3320249852283278</v>
      </c>
      <c r="P212" s="122">
        <v>197</v>
      </c>
      <c r="Q212" s="104">
        <v>0</v>
      </c>
      <c r="R212" s="149">
        <f t="shared" si="22"/>
        <v>287.08749999999998</v>
      </c>
      <c r="S212" s="105">
        <v>8</v>
      </c>
      <c r="T212" s="104" t="s">
        <v>25</v>
      </c>
      <c r="U212" s="104" t="s">
        <v>25</v>
      </c>
      <c r="V212" s="104">
        <v>3.3</v>
      </c>
      <c r="W212" s="104">
        <v>2</v>
      </c>
      <c r="X212" s="104">
        <f t="shared" si="27"/>
        <v>16</v>
      </c>
      <c r="Y212" s="104">
        <v>16.5</v>
      </c>
      <c r="Z212" s="104" t="s">
        <v>25</v>
      </c>
      <c r="AA212" s="104" t="s">
        <v>26</v>
      </c>
      <c r="AB212" s="104" t="s">
        <v>102</v>
      </c>
      <c r="AC212" s="104" t="s">
        <v>28</v>
      </c>
      <c r="AD212" s="104" t="s">
        <v>72</v>
      </c>
      <c r="AE212" s="104" t="s">
        <v>30</v>
      </c>
      <c r="AF212" s="104" t="s">
        <v>63</v>
      </c>
      <c r="AG212" s="104">
        <v>6998</v>
      </c>
      <c r="AH212" s="103"/>
      <c r="AI212" s="133" t="s">
        <v>492</v>
      </c>
      <c r="AJ212" s="133">
        <v>225</v>
      </c>
      <c r="AK212" s="135" t="s">
        <v>155</v>
      </c>
      <c r="AL212" s="136" t="s">
        <v>54</v>
      </c>
      <c r="AM212" s="104">
        <v>32</v>
      </c>
      <c r="AN212" s="104">
        <v>27</v>
      </c>
    </row>
    <row r="213" spans="1:40" ht="11.1" customHeight="1" x14ac:dyDescent="0.25">
      <c r="A213" s="211">
        <v>212</v>
      </c>
      <c r="B213" s="131" t="s">
        <v>493</v>
      </c>
      <c r="C213" s="149">
        <v>7.6663881124527</v>
      </c>
      <c r="D213" s="149">
        <v>45.085351401378198</v>
      </c>
      <c r="E213" s="122">
        <v>1923</v>
      </c>
      <c r="F213" s="104" t="s">
        <v>169</v>
      </c>
      <c r="G213" s="132">
        <v>1.1399999999999999</v>
      </c>
      <c r="H213" s="113">
        <v>215</v>
      </c>
      <c r="I213" s="117">
        <v>1125</v>
      </c>
      <c r="J213" s="117">
        <f t="shared" si="23"/>
        <v>16.5</v>
      </c>
      <c r="K213" s="117">
        <v>18</v>
      </c>
      <c r="L213" s="117">
        <f t="shared" si="24"/>
        <v>3547.5</v>
      </c>
      <c r="M213" s="149">
        <f t="shared" si="21"/>
        <v>2981.90625</v>
      </c>
      <c r="N213" s="104">
        <f t="shared" si="25"/>
        <v>18562.5</v>
      </c>
      <c r="O213" s="149">
        <f t="shared" si="26"/>
        <v>0.31232323232323234</v>
      </c>
      <c r="P213" s="122">
        <v>305</v>
      </c>
      <c r="Q213" s="104">
        <v>305</v>
      </c>
      <c r="R213" s="149">
        <f t="shared" si="22"/>
        <v>565.59375</v>
      </c>
      <c r="S213" s="105">
        <v>5</v>
      </c>
      <c r="T213" s="104" t="s">
        <v>25</v>
      </c>
      <c r="U213" s="104" t="s">
        <v>25</v>
      </c>
      <c r="V213" s="104">
        <v>3.3</v>
      </c>
      <c r="W213" s="104">
        <v>6</v>
      </c>
      <c r="X213" s="104">
        <f t="shared" si="27"/>
        <v>48</v>
      </c>
      <c r="Y213" s="104">
        <v>16.5</v>
      </c>
      <c r="Z213" s="104" t="s">
        <v>25</v>
      </c>
      <c r="AA213" s="104" t="s">
        <v>26</v>
      </c>
      <c r="AB213" s="104" t="s">
        <v>300</v>
      </c>
      <c r="AC213" s="104" t="s">
        <v>28</v>
      </c>
      <c r="AD213" s="104" t="s">
        <v>37</v>
      </c>
      <c r="AE213" s="104" t="s">
        <v>30</v>
      </c>
      <c r="AF213" s="104" t="s">
        <v>63</v>
      </c>
      <c r="AG213" s="104">
        <v>12535.25</v>
      </c>
      <c r="AH213" s="103"/>
      <c r="AI213" s="133" t="s">
        <v>494</v>
      </c>
      <c r="AJ213" s="133">
        <v>113</v>
      </c>
      <c r="AK213" s="135" t="s">
        <v>65</v>
      </c>
      <c r="AL213" s="136" t="s">
        <v>54</v>
      </c>
      <c r="AM213" s="104">
        <v>68</v>
      </c>
      <c r="AN213" s="104">
        <v>46</v>
      </c>
    </row>
    <row r="214" spans="1:40" ht="11.1" customHeight="1" x14ac:dyDescent="0.25">
      <c r="A214" s="216">
        <v>213</v>
      </c>
      <c r="B214" s="131" t="s">
        <v>495</v>
      </c>
      <c r="C214" s="149">
        <v>7.6828559965433101</v>
      </c>
      <c r="D214" s="149">
        <v>45.0724235458717</v>
      </c>
      <c r="E214" s="122">
        <v>1918</v>
      </c>
      <c r="F214" s="104" t="s">
        <v>169</v>
      </c>
      <c r="G214" s="113">
        <v>1.1399999999999999</v>
      </c>
      <c r="H214" s="113">
        <v>80</v>
      </c>
      <c r="I214" s="117">
        <v>284</v>
      </c>
      <c r="J214" s="117">
        <f t="shared" si="23"/>
        <v>19.799999999999997</v>
      </c>
      <c r="K214" s="117">
        <v>15</v>
      </c>
      <c r="L214" s="117">
        <f t="shared" si="24"/>
        <v>1583.9999999999998</v>
      </c>
      <c r="M214" s="149">
        <f t="shared" si="21"/>
        <v>1411.0124999999998</v>
      </c>
      <c r="N214" s="104">
        <f t="shared" si="25"/>
        <v>5623.1999999999989</v>
      </c>
      <c r="O214" s="149">
        <f t="shared" si="26"/>
        <v>0.38270024185517149</v>
      </c>
      <c r="P214" s="122">
        <v>93</v>
      </c>
      <c r="Q214" s="104">
        <v>65</v>
      </c>
      <c r="R214" s="149">
        <f t="shared" si="22"/>
        <v>172.98750000000001</v>
      </c>
      <c r="S214" s="105">
        <v>6</v>
      </c>
      <c r="T214" s="104" t="s">
        <v>25</v>
      </c>
      <c r="U214" s="104" t="s">
        <v>116</v>
      </c>
      <c r="V214" s="104">
        <v>3.3</v>
      </c>
      <c r="W214" s="104">
        <v>1</v>
      </c>
      <c r="X214" s="104">
        <f t="shared" si="27"/>
        <v>8</v>
      </c>
      <c r="Y214" s="104">
        <v>16.5</v>
      </c>
      <c r="Z214" s="104" t="s">
        <v>25</v>
      </c>
      <c r="AA214" s="104" t="s">
        <v>26</v>
      </c>
      <c r="AB214" s="104" t="s">
        <v>182</v>
      </c>
      <c r="AC214" s="104" t="s">
        <v>28</v>
      </c>
      <c r="AD214" s="104" t="s">
        <v>37</v>
      </c>
      <c r="AE214" s="104" t="s">
        <v>271</v>
      </c>
      <c r="AF214" s="104" t="s">
        <v>271</v>
      </c>
      <c r="AG214" s="104">
        <v>2519.98</v>
      </c>
      <c r="AH214" s="103"/>
      <c r="AI214" s="133" t="s">
        <v>496</v>
      </c>
      <c r="AJ214" s="133">
        <v>113</v>
      </c>
      <c r="AK214" s="135" t="s">
        <v>65</v>
      </c>
      <c r="AL214" s="136" t="s">
        <v>54</v>
      </c>
      <c r="AM214" s="104">
        <v>17</v>
      </c>
      <c r="AN214" s="104">
        <v>15</v>
      </c>
    </row>
    <row r="215" spans="1:40" ht="11.1" customHeight="1" x14ac:dyDescent="0.25">
      <c r="A215" s="216">
        <v>214</v>
      </c>
      <c r="B215" s="131" t="s">
        <v>497</v>
      </c>
      <c r="C215" s="149">
        <v>7.68297544053235</v>
      </c>
      <c r="D215" s="149">
        <v>45.072612343821802</v>
      </c>
      <c r="E215" s="122">
        <v>1918</v>
      </c>
      <c r="F215" s="104" t="s">
        <v>169</v>
      </c>
      <c r="G215" s="113">
        <v>1.1399999999999999</v>
      </c>
      <c r="H215" s="113">
        <v>80</v>
      </c>
      <c r="I215" s="117">
        <v>284</v>
      </c>
      <c r="J215" s="117">
        <f t="shared" si="23"/>
        <v>19.799999999999997</v>
      </c>
      <c r="K215" s="117">
        <v>18</v>
      </c>
      <c r="L215" s="117">
        <f t="shared" si="24"/>
        <v>1583.9999999999998</v>
      </c>
      <c r="M215" s="149">
        <f t="shared" si="21"/>
        <v>1411.0124999999998</v>
      </c>
      <c r="N215" s="104">
        <f t="shared" si="25"/>
        <v>5623.1999999999989</v>
      </c>
      <c r="O215" s="149">
        <f t="shared" si="26"/>
        <v>0.38270024185517149</v>
      </c>
      <c r="P215" s="122">
        <v>93</v>
      </c>
      <c r="Q215" s="104">
        <v>93</v>
      </c>
      <c r="R215" s="149">
        <f t="shared" si="22"/>
        <v>172.98750000000001</v>
      </c>
      <c r="S215" s="105">
        <v>6</v>
      </c>
      <c r="T215" s="104" t="s">
        <v>25</v>
      </c>
      <c r="U215" s="104" t="s">
        <v>116</v>
      </c>
      <c r="V215" s="104">
        <v>3.3</v>
      </c>
      <c r="W215" s="104">
        <v>1</v>
      </c>
      <c r="X215" s="104">
        <f t="shared" si="27"/>
        <v>8</v>
      </c>
      <c r="Y215" s="104">
        <v>16.5</v>
      </c>
      <c r="Z215" s="104" t="s">
        <v>25</v>
      </c>
      <c r="AA215" s="104" t="s">
        <v>26</v>
      </c>
      <c r="AB215" s="104" t="s">
        <v>300</v>
      </c>
      <c r="AC215" s="104" t="s">
        <v>28</v>
      </c>
      <c r="AD215" s="104" t="s">
        <v>44</v>
      </c>
      <c r="AE215" s="104" t="s">
        <v>271</v>
      </c>
      <c r="AF215" s="104" t="s">
        <v>271</v>
      </c>
      <c r="AG215" s="104"/>
      <c r="AH215" s="103"/>
      <c r="AI215" s="133" t="s">
        <v>498</v>
      </c>
      <c r="AJ215" s="133">
        <v>135</v>
      </c>
      <c r="AK215" s="135" t="s">
        <v>65</v>
      </c>
      <c r="AL215" s="136" t="s">
        <v>54</v>
      </c>
      <c r="AM215" s="104">
        <v>16</v>
      </c>
      <c r="AN215" s="104">
        <v>11</v>
      </c>
    </row>
    <row r="216" spans="1:40" ht="11.1" customHeight="1" x14ac:dyDescent="0.25">
      <c r="A216" s="216">
        <v>215</v>
      </c>
      <c r="B216" s="131" t="s">
        <v>499</v>
      </c>
      <c r="C216" s="149">
        <v>7.6833375359436102</v>
      </c>
      <c r="D216" s="149">
        <v>45.073535519911701</v>
      </c>
      <c r="E216" s="122">
        <v>1918</v>
      </c>
      <c r="F216" s="104" t="s">
        <v>169</v>
      </c>
      <c r="G216" s="113">
        <v>1.1399999999999999</v>
      </c>
      <c r="H216" s="113">
        <v>80</v>
      </c>
      <c r="I216" s="117">
        <v>284</v>
      </c>
      <c r="J216" s="117">
        <f t="shared" si="23"/>
        <v>16.5</v>
      </c>
      <c r="K216" s="117">
        <v>14</v>
      </c>
      <c r="L216" s="117">
        <f t="shared" si="24"/>
        <v>1320</v>
      </c>
      <c r="M216" s="149">
        <f t="shared" si="21"/>
        <v>1176.1875</v>
      </c>
      <c r="N216" s="104">
        <f t="shared" si="25"/>
        <v>4686</v>
      </c>
      <c r="O216" s="149">
        <f t="shared" si="26"/>
        <v>0.40290226205719165</v>
      </c>
      <c r="P216" s="122">
        <v>78</v>
      </c>
      <c r="Q216" s="104">
        <v>78</v>
      </c>
      <c r="R216" s="149">
        <f t="shared" si="22"/>
        <v>143.8125</v>
      </c>
      <c r="S216" s="105">
        <v>5</v>
      </c>
      <c r="T216" s="104" t="s">
        <v>25</v>
      </c>
      <c r="U216" s="104" t="s">
        <v>116</v>
      </c>
      <c r="V216" s="104">
        <v>3.3</v>
      </c>
      <c r="W216" s="104">
        <v>1</v>
      </c>
      <c r="X216" s="104">
        <f t="shared" si="27"/>
        <v>8</v>
      </c>
      <c r="Y216" s="104">
        <v>16.5</v>
      </c>
      <c r="Z216" s="104" t="s">
        <v>25</v>
      </c>
      <c r="AA216" s="104" t="s">
        <v>500</v>
      </c>
      <c r="AB216" s="104" t="s">
        <v>102</v>
      </c>
      <c r="AC216" s="104" t="s">
        <v>28</v>
      </c>
      <c r="AD216" s="104" t="s">
        <v>47</v>
      </c>
      <c r="AE216" s="104" t="s">
        <v>271</v>
      </c>
      <c r="AF216" s="104" t="s">
        <v>271</v>
      </c>
      <c r="AG216" s="104"/>
      <c r="AH216" s="103"/>
      <c r="AI216" s="133" t="s">
        <v>501</v>
      </c>
      <c r="AJ216" s="133">
        <v>293</v>
      </c>
      <c r="AK216" s="135" t="s">
        <v>65</v>
      </c>
      <c r="AL216" s="136" t="s">
        <v>54</v>
      </c>
      <c r="AM216" s="104">
        <v>12</v>
      </c>
      <c r="AN216" s="104">
        <v>11</v>
      </c>
    </row>
    <row r="217" spans="1:40" ht="11.1" customHeight="1" x14ac:dyDescent="0.25">
      <c r="A217" s="215">
        <v>216</v>
      </c>
      <c r="B217" s="131" t="s">
        <v>502</v>
      </c>
      <c r="C217" s="149">
        <v>7.6215122839432103</v>
      </c>
      <c r="D217" s="149">
        <v>45.067929946660598</v>
      </c>
      <c r="E217" s="122">
        <v>1971</v>
      </c>
      <c r="F217" s="122" t="s">
        <v>114</v>
      </c>
      <c r="G217" s="132">
        <v>1.1000000000000001</v>
      </c>
      <c r="H217" s="113">
        <v>79</v>
      </c>
      <c r="I217" s="117">
        <v>339</v>
      </c>
      <c r="J217" s="117">
        <f t="shared" si="23"/>
        <v>19.799999999999997</v>
      </c>
      <c r="K217" s="117">
        <v>22</v>
      </c>
      <c r="L217" s="117">
        <f t="shared" si="24"/>
        <v>1564.1999999999998</v>
      </c>
      <c r="M217" s="149">
        <f t="shared" si="21"/>
        <v>1356.1499999999999</v>
      </c>
      <c r="N217" s="104">
        <f t="shared" si="25"/>
        <v>6712.1999999999989</v>
      </c>
      <c r="O217" s="149">
        <f t="shared" si="26"/>
        <v>0.33404844909269693</v>
      </c>
      <c r="P217" s="122">
        <v>106</v>
      </c>
      <c r="Q217" s="104">
        <v>106</v>
      </c>
      <c r="R217" s="149">
        <f t="shared" si="22"/>
        <v>208.04999999999998</v>
      </c>
      <c r="S217" s="105">
        <v>6</v>
      </c>
      <c r="T217" s="104" t="s">
        <v>25</v>
      </c>
      <c r="U217" s="104" t="s">
        <v>25</v>
      </c>
      <c r="V217" s="104">
        <v>3.3</v>
      </c>
      <c r="W217" s="104">
        <v>1</v>
      </c>
      <c r="X217" s="104">
        <f t="shared" si="27"/>
        <v>8</v>
      </c>
      <c r="Y217" s="104">
        <v>16.5</v>
      </c>
      <c r="Z217" s="104" t="s">
        <v>25</v>
      </c>
      <c r="AA217" s="104" t="s">
        <v>26</v>
      </c>
      <c r="AB217" s="104" t="s">
        <v>102</v>
      </c>
      <c r="AC217" s="104" t="s">
        <v>28</v>
      </c>
      <c r="AD217" s="104" t="s">
        <v>107</v>
      </c>
      <c r="AE217" s="104" t="s">
        <v>30</v>
      </c>
      <c r="AF217" s="104" t="s">
        <v>63</v>
      </c>
      <c r="AG217" s="104">
        <v>5603.02</v>
      </c>
      <c r="AH217" s="103"/>
      <c r="AI217" s="133" t="s">
        <v>503</v>
      </c>
      <c r="AJ217" s="133">
        <v>225</v>
      </c>
      <c r="AK217" s="135" t="s">
        <v>65</v>
      </c>
      <c r="AL217" s="136" t="s">
        <v>35</v>
      </c>
      <c r="AM217" s="104">
        <v>28</v>
      </c>
      <c r="AN217" s="104">
        <v>23</v>
      </c>
    </row>
    <row r="218" spans="1:40" ht="11.1" customHeight="1" x14ac:dyDescent="0.25">
      <c r="A218" s="212">
        <v>217</v>
      </c>
      <c r="B218" s="131" t="s">
        <v>504</v>
      </c>
      <c r="C218" s="149">
        <v>7.63002727256469</v>
      </c>
      <c r="D218" s="149">
        <v>45.102103458665503</v>
      </c>
      <c r="E218" s="122">
        <v>1958</v>
      </c>
      <c r="F218" s="104" t="s">
        <v>765</v>
      </c>
      <c r="G218" s="113">
        <v>1.1499999999999999</v>
      </c>
      <c r="H218" s="113">
        <v>125</v>
      </c>
      <c r="I218" s="117">
        <v>344</v>
      </c>
      <c r="J218" s="117">
        <f t="shared" si="23"/>
        <v>33</v>
      </c>
      <c r="K218" s="117">
        <v>35</v>
      </c>
      <c r="L218" s="117">
        <f t="shared" si="24"/>
        <v>4125</v>
      </c>
      <c r="M218" s="149">
        <f t="shared" si="21"/>
        <v>3771.5625</v>
      </c>
      <c r="N218" s="104">
        <f t="shared" si="25"/>
        <v>11352</v>
      </c>
      <c r="O218" s="149">
        <f t="shared" si="26"/>
        <v>0.4239781536293164</v>
      </c>
      <c r="P218" s="122">
        <v>236</v>
      </c>
      <c r="Q218" s="104">
        <v>0</v>
      </c>
      <c r="R218" s="149">
        <f t="shared" si="22"/>
        <v>353.4375</v>
      </c>
      <c r="S218" s="105">
        <v>10</v>
      </c>
      <c r="T218" s="104" t="s">
        <v>25</v>
      </c>
      <c r="U218" s="104" t="s">
        <v>25</v>
      </c>
      <c r="V218" s="104">
        <v>3.3</v>
      </c>
      <c r="W218" s="104">
        <v>1</v>
      </c>
      <c r="X218" s="104">
        <f t="shared" si="27"/>
        <v>8</v>
      </c>
      <c r="Y218" s="104">
        <v>16.5</v>
      </c>
      <c r="Z218" s="104" t="s">
        <v>25</v>
      </c>
      <c r="AA218" s="104" t="s">
        <v>26</v>
      </c>
      <c r="AB218" s="104" t="s">
        <v>102</v>
      </c>
      <c r="AC218" s="104" t="s">
        <v>28</v>
      </c>
      <c r="AD218" s="104" t="s">
        <v>72</v>
      </c>
      <c r="AE218" s="104" t="s">
        <v>30</v>
      </c>
      <c r="AF218" s="104" t="s">
        <v>31</v>
      </c>
      <c r="AG218" s="104">
        <v>7332</v>
      </c>
      <c r="AH218" s="103"/>
      <c r="AI218" s="133" t="s">
        <v>505</v>
      </c>
      <c r="AJ218" s="133">
        <v>113</v>
      </c>
      <c r="AK218" s="135" t="s">
        <v>104</v>
      </c>
      <c r="AL218" s="136" t="s">
        <v>35</v>
      </c>
      <c r="AM218" s="104">
        <v>40</v>
      </c>
      <c r="AN218" s="104">
        <v>21</v>
      </c>
    </row>
    <row r="219" spans="1:40" ht="11.1" customHeight="1" x14ac:dyDescent="0.25">
      <c r="A219" s="212">
        <v>218</v>
      </c>
      <c r="B219" s="131" t="s">
        <v>506</v>
      </c>
      <c r="C219" s="149">
        <v>7.6296922538447296</v>
      </c>
      <c r="D219" s="149">
        <v>45.101110205708302</v>
      </c>
      <c r="E219" s="122">
        <v>1958</v>
      </c>
      <c r="F219" s="104" t="s">
        <v>765</v>
      </c>
      <c r="G219" s="113">
        <v>1.1499999999999999</v>
      </c>
      <c r="H219" s="113">
        <v>125</v>
      </c>
      <c r="I219" s="117">
        <v>344</v>
      </c>
      <c r="J219" s="117">
        <f t="shared" si="23"/>
        <v>33</v>
      </c>
      <c r="K219" s="117">
        <v>35</v>
      </c>
      <c r="L219" s="117">
        <f t="shared" si="24"/>
        <v>4125</v>
      </c>
      <c r="M219" s="149">
        <f t="shared" si="21"/>
        <v>3771.5625</v>
      </c>
      <c r="N219" s="104">
        <f t="shared" si="25"/>
        <v>11352</v>
      </c>
      <c r="O219" s="149">
        <f t="shared" si="26"/>
        <v>0.4239781536293164</v>
      </c>
      <c r="P219" s="122">
        <v>239</v>
      </c>
      <c r="Q219" s="104">
        <v>0</v>
      </c>
      <c r="R219" s="149">
        <f t="shared" si="22"/>
        <v>353.4375</v>
      </c>
      <c r="S219" s="105">
        <v>10</v>
      </c>
      <c r="T219" s="104" t="s">
        <v>25</v>
      </c>
      <c r="U219" s="104" t="s">
        <v>25</v>
      </c>
      <c r="V219" s="104">
        <v>3.3</v>
      </c>
      <c r="W219" s="104">
        <v>1</v>
      </c>
      <c r="X219" s="104">
        <f t="shared" si="27"/>
        <v>8</v>
      </c>
      <c r="Y219" s="104">
        <v>16.5</v>
      </c>
      <c r="Z219" s="104" t="s">
        <v>25</v>
      </c>
      <c r="AA219" s="104" t="s">
        <v>26</v>
      </c>
      <c r="AB219" s="104" t="s">
        <v>102</v>
      </c>
      <c r="AC219" s="104" t="s">
        <v>28</v>
      </c>
      <c r="AD219" s="104" t="s">
        <v>72</v>
      </c>
      <c r="AE219" s="104" t="s">
        <v>30</v>
      </c>
      <c r="AF219" s="104" t="s">
        <v>31</v>
      </c>
      <c r="AG219" s="104">
        <v>7331.55</v>
      </c>
      <c r="AH219" s="103"/>
      <c r="AI219" s="133" t="s">
        <v>507</v>
      </c>
      <c r="AJ219" s="133">
        <v>270</v>
      </c>
      <c r="AK219" s="135" t="s">
        <v>104</v>
      </c>
      <c r="AL219" s="136" t="s">
        <v>35</v>
      </c>
      <c r="AM219" s="104">
        <v>40</v>
      </c>
      <c r="AN219" s="104">
        <v>22</v>
      </c>
    </row>
    <row r="220" spans="1:40" ht="11.1" customHeight="1" x14ac:dyDescent="0.25">
      <c r="A220" s="212">
        <v>219</v>
      </c>
      <c r="B220" s="131" t="s">
        <v>508</v>
      </c>
      <c r="C220" s="149">
        <v>7.6264523171512302</v>
      </c>
      <c r="D220" s="149">
        <v>45.100658719872499</v>
      </c>
      <c r="E220" s="122">
        <v>1958</v>
      </c>
      <c r="F220" s="104" t="s">
        <v>765</v>
      </c>
      <c r="G220" s="113">
        <v>1.1499999999999999</v>
      </c>
      <c r="H220" s="113">
        <v>218</v>
      </c>
      <c r="I220" s="117">
        <v>924</v>
      </c>
      <c r="J220" s="117">
        <f t="shared" si="23"/>
        <v>9.8999999999999986</v>
      </c>
      <c r="K220" s="117">
        <v>11</v>
      </c>
      <c r="L220" s="117">
        <f t="shared" si="24"/>
        <v>2158.1999999999998</v>
      </c>
      <c r="M220" s="149">
        <f t="shared" si="21"/>
        <v>1883.7374999999997</v>
      </c>
      <c r="N220" s="104">
        <f t="shared" si="25"/>
        <v>9147.5999999999985</v>
      </c>
      <c r="O220" s="149">
        <f t="shared" si="26"/>
        <v>0.43795093795093798</v>
      </c>
      <c r="P220" s="122">
        <v>191</v>
      </c>
      <c r="Q220" s="104">
        <v>0</v>
      </c>
      <c r="R220" s="149">
        <f t="shared" si="22"/>
        <v>274.46249999999998</v>
      </c>
      <c r="S220" s="105">
        <v>3</v>
      </c>
      <c r="T220" s="104" t="s">
        <v>25</v>
      </c>
      <c r="U220" s="104" t="s">
        <v>25</v>
      </c>
      <c r="V220" s="104">
        <v>3.3</v>
      </c>
      <c r="W220" s="104">
        <v>6</v>
      </c>
      <c r="X220" s="104">
        <f t="shared" si="27"/>
        <v>48</v>
      </c>
      <c r="Y220" s="104">
        <v>16.5</v>
      </c>
      <c r="Z220" s="104" t="s">
        <v>25</v>
      </c>
      <c r="AA220" s="104" t="s">
        <v>26</v>
      </c>
      <c r="AB220" s="104" t="s">
        <v>102</v>
      </c>
      <c r="AC220" s="104" t="s">
        <v>28</v>
      </c>
      <c r="AD220" s="104" t="s">
        <v>62</v>
      </c>
      <c r="AE220" s="104" t="s">
        <v>30</v>
      </c>
      <c r="AF220" s="104" t="s">
        <v>31</v>
      </c>
      <c r="AG220" s="104"/>
      <c r="AH220" s="103"/>
      <c r="AI220" s="133" t="s">
        <v>509</v>
      </c>
      <c r="AJ220" s="133">
        <v>45</v>
      </c>
      <c r="AK220" s="135" t="s">
        <v>104</v>
      </c>
      <c r="AL220" s="136" t="s">
        <v>35</v>
      </c>
      <c r="AM220" s="104">
        <v>36</v>
      </c>
      <c r="AN220" s="104">
        <v>28</v>
      </c>
    </row>
    <row r="221" spans="1:40" ht="11.1" customHeight="1" x14ac:dyDescent="0.25">
      <c r="A221" s="212">
        <v>220</v>
      </c>
      <c r="B221" s="131" t="s">
        <v>510</v>
      </c>
      <c r="C221" s="149">
        <v>7.6267111262031202</v>
      </c>
      <c r="D221" s="149">
        <v>45.100956595128999</v>
      </c>
      <c r="E221" s="122">
        <v>1958</v>
      </c>
      <c r="F221" s="104" t="s">
        <v>765</v>
      </c>
      <c r="G221" s="113">
        <v>1.1499999999999999</v>
      </c>
      <c r="H221" s="113">
        <v>142</v>
      </c>
      <c r="I221" s="117">
        <v>511</v>
      </c>
      <c r="J221" s="117">
        <f t="shared" si="23"/>
        <v>9.8999999999999986</v>
      </c>
      <c r="K221" s="117">
        <v>11</v>
      </c>
      <c r="L221" s="117">
        <f t="shared" si="24"/>
        <v>1405.7999999999997</v>
      </c>
      <c r="M221" s="149">
        <f t="shared" si="21"/>
        <v>1253.9812499999998</v>
      </c>
      <c r="N221" s="104">
        <f t="shared" si="25"/>
        <v>5058.8999999999996</v>
      </c>
      <c r="O221" s="149">
        <f t="shared" si="26"/>
        <v>0.47990669908478123</v>
      </c>
      <c r="P221" s="122">
        <v>106</v>
      </c>
      <c r="Q221" s="104">
        <v>0</v>
      </c>
      <c r="R221" s="149">
        <f t="shared" si="22"/>
        <v>151.81875000000002</v>
      </c>
      <c r="S221" s="105">
        <v>3</v>
      </c>
      <c r="T221" s="104" t="s">
        <v>25</v>
      </c>
      <c r="U221" s="104" t="s">
        <v>25</v>
      </c>
      <c r="V221" s="104">
        <v>3.3</v>
      </c>
      <c r="W221" s="104">
        <v>3</v>
      </c>
      <c r="X221" s="104">
        <f t="shared" si="27"/>
        <v>24</v>
      </c>
      <c r="Y221" s="104">
        <v>16.5</v>
      </c>
      <c r="Z221" s="104" t="s">
        <v>25</v>
      </c>
      <c r="AA221" s="104" t="s">
        <v>26</v>
      </c>
      <c r="AB221" s="104" t="s">
        <v>102</v>
      </c>
      <c r="AC221" s="104" t="s">
        <v>28</v>
      </c>
      <c r="AD221" s="104" t="s">
        <v>62</v>
      </c>
      <c r="AE221" s="104" t="s">
        <v>30</v>
      </c>
      <c r="AF221" s="104" t="s">
        <v>31</v>
      </c>
      <c r="AG221" s="104"/>
      <c r="AH221" s="103"/>
      <c r="AI221" s="133" t="s">
        <v>511</v>
      </c>
      <c r="AJ221" s="133">
        <v>0</v>
      </c>
      <c r="AK221" s="135" t="s">
        <v>104</v>
      </c>
      <c r="AL221" s="136" t="s">
        <v>35</v>
      </c>
      <c r="AM221" s="104">
        <v>18</v>
      </c>
      <c r="AN221" s="104">
        <v>10</v>
      </c>
    </row>
    <row r="222" spans="1:40" ht="11.1" customHeight="1" x14ac:dyDescent="0.25">
      <c r="A222" s="212">
        <v>221</v>
      </c>
      <c r="B222" s="131" t="s">
        <v>512</v>
      </c>
      <c r="C222" s="149">
        <v>7.6275522274518499</v>
      </c>
      <c r="D222" s="149">
        <v>45.101401842425901</v>
      </c>
      <c r="E222" s="122">
        <v>1958</v>
      </c>
      <c r="F222" s="104" t="s">
        <v>765</v>
      </c>
      <c r="G222" s="113">
        <v>1.1499999999999999</v>
      </c>
      <c r="H222" s="113">
        <v>100</v>
      </c>
      <c r="I222" s="117">
        <v>368</v>
      </c>
      <c r="J222" s="117">
        <f t="shared" si="23"/>
        <v>9.8999999999999986</v>
      </c>
      <c r="K222" s="117">
        <v>11</v>
      </c>
      <c r="L222" s="117">
        <f t="shared" si="24"/>
        <v>989.99999999999989</v>
      </c>
      <c r="M222" s="149">
        <f t="shared" si="21"/>
        <v>880.76249999999982</v>
      </c>
      <c r="N222" s="104">
        <f t="shared" si="25"/>
        <v>3643.1999999999994</v>
      </c>
      <c r="O222" s="149">
        <f t="shared" si="26"/>
        <v>0.47375933245498469</v>
      </c>
      <c r="P222" s="122">
        <v>76</v>
      </c>
      <c r="Q222" s="104"/>
      <c r="R222" s="149">
        <f t="shared" si="22"/>
        <v>109.23750000000001</v>
      </c>
      <c r="S222" s="104">
        <v>3</v>
      </c>
      <c r="T222" s="104" t="s">
        <v>25</v>
      </c>
      <c r="U222" s="104" t="s">
        <v>25</v>
      </c>
      <c r="V222" s="104">
        <v>3.3</v>
      </c>
      <c r="W222" s="104">
        <v>2</v>
      </c>
      <c r="X222" s="104">
        <f t="shared" si="27"/>
        <v>16</v>
      </c>
      <c r="Y222" s="104">
        <v>16.5</v>
      </c>
      <c r="Z222" s="104" t="s">
        <v>25</v>
      </c>
      <c r="AA222" s="104" t="s">
        <v>26</v>
      </c>
      <c r="AB222" s="104" t="s">
        <v>102</v>
      </c>
      <c r="AC222" s="104" t="s">
        <v>28</v>
      </c>
      <c r="AD222" s="104" t="s">
        <v>72</v>
      </c>
      <c r="AE222" s="104" t="s">
        <v>30</v>
      </c>
      <c r="AF222" s="104" t="s">
        <v>31</v>
      </c>
      <c r="AG222" s="104"/>
      <c r="AH222" s="103"/>
      <c r="AI222" s="133" t="s">
        <v>513</v>
      </c>
      <c r="AJ222" s="133">
        <v>338</v>
      </c>
      <c r="AK222" s="135" t="s">
        <v>104</v>
      </c>
      <c r="AL222" s="136" t="s">
        <v>35</v>
      </c>
      <c r="AM222" s="104">
        <v>12</v>
      </c>
      <c r="AN222" s="104">
        <v>8</v>
      </c>
    </row>
    <row r="223" spans="1:40" ht="11.1" customHeight="1" x14ac:dyDescent="0.25">
      <c r="A223" s="213">
        <v>222</v>
      </c>
      <c r="B223" s="131" t="s">
        <v>514</v>
      </c>
      <c r="C223" s="149">
        <v>7.7079784670232803</v>
      </c>
      <c r="D223" s="149">
        <v>45.129937865318297</v>
      </c>
      <c r="E223" s="122">
        <v>1961</v>
      </c>
      <c r="F223" s="122" t="s">
        <v>114</v>
      </c>
      <c r="G223" s="132">
        <v>1.1000000000000001</v>
      </c>
      <c r="H223" s="113">
        <v>154</v>
      </c>
      <c r="I223" s="117">
        <v>705</v>
      </c>
      <c r="J223" s="117">
        <f t="shared" si="23"/>
        <v>13.2</v>
      </c>
      <c r="K223" s="117">
        <v>15</v>
      </c>
      <c r="L223" s="117">
        <f t="shared" si="24"/>
        <v>2032.8</v>
      </c>
      <c r="M223" s="149">
        <f t="shared" si="21"/>
        <v>1747.2375</v>
      </c>
      <c r="N223" s="104">
        <f t="shared" si="25"/>
        <v>9306</v>
      </c>
      <c r="O223" s="149">
        <f t="shared" si="26"/>
        <v>0.36995486782720827</v>
      </c>
      <c r="P223" s="122">
        <v>235</v>
      </c>
      <c r="Q223" s="104">
        <v>0</v>
      </c>
      <c r="R223" s="149">
        <f t="shared" si="22"/>
        <v>285.5625</v>
      </c>
      <c r="S223" s="105">
        <v>4</v>
      </c>
      <c r="T223" s="104" t="s">
        <v>341</v>
      </c>
      <c r="U223" s="104" t="s">
        <v>25</v>
      </c>
      <c r="V223" s="104">
        <v>3.3</v>
      </c>
      <c r="W223" s="104">
        <v>3</v>
      </c>
      <c r="X223" s="104">
        <f t="shared" si="27"/>
        <v>24</v>
      </c>
      <c r="Y223" s="104">
        <v>16.5</v>
      </c>
      <c r="Z223" s="104" t="s">
        <v>25</v>
      </c>
      <c r="AA223" s="104" t="s">
        <v>26</v>
      </c>
      <c r="AB223" s="104" t="s">
        <v>182</v>
      </c>
      <c r="AC223" s="104" t="s">
        <v>28</v>
      </c>
      <c r="AD223" s="104" t="s">
        <v>62</v>
      </c>
      <c r="AE223" s="104" t="s">
        <v>271</v>
      </c>
      <c r="AF223" s="104" t="s">
        <v>271</v>
      </c>
      <c r="AG223" s="104">
        <v>7254.05</v>
      </c>
      <c r="AH223" s="103"/>
      <c r="AI223" s="133" t="s">
        <v>515</v>
      </c>
      <c r="AJ223" s="133">
        <v>0</v>
      </c>
      <c r="AK223" s="135" t="s">
        <v>155</v>
      </c>
      <c r="AL223" s="136" t="s">
        <v>35</v>
      </c>
      <c r="AM223" s="104">
        <v>24</v>
      </c>
      <c r="AN223" s="104">
        <v>13</v>
      </c>
    </row>
    <row r="224" spans="1:40" ht="11.1" customHeight="1" x14ac:dyDescent="0.25">
      <c r="A224" s="213">
        <v>223</v>
      </c>
      <c r="B224" s="131" t="s">
        <v>516</v>
      </c>
      <c r="C224" s="149">
        <v>7.7137520912645599</v>
      </c>
      <c r="D224" s="149">
        <v>45.1276627653045</v>
      </c>
      <c r="E224" s="122">
        <v>1961</v>
      </c>
      <c r="F224" s="122" t="s">
        <v>114</v>
      </c>
      <c r="G224" s="132">
        <v>1.1000000000000001</v>
      </c>
      <c r="H224" s="113">
        <v>167</v>
      </c>
      <c r="I224" s="117">
        <v>645</v>
      </c>
      <c r="J224" s="117">
        <f t="shared" si="23"/>
        <v>13.2</v>
      </c>
      <c r="K224" s="117">
        <v>16</v>
      </c>
      <c r="L224" s="117">
        <f t="shared" si="24"/>
        <v>2204.4</v>
      </c>
      <c r="M224" s="149">
        <f t="shared" si="21"/>
        <v>1944.3375000000001</v>
      </c>
      <c r="N224" s="104">
        <f t="shared" si="25"/>
        <v>8514</v>
      </c>
      <c r="O224" s="149">
        <f t="shared" si="26"/>
        <v>0.41042988019732207</v>
      </c>
      <c r="P224" s="122">
        <v>214</v>
      </c>
      <c r="Q224" s="104"/>
      <c r="R224" s="149">
        <f t="shared" si="22"/>
        <v>260.0625</v>
      </c>
      <c r="S224" s="104">
        <v>4</v>
      </c>
      <c r="T224" s="104" t="s">
        <v>341</v>
      </c>
      <c r="U224" s="104" t="s">
        <v>25</v>
      </c>
      <c r="V224" s="104">
        <v>3.3</v>
      </c>
      <c r="W224" s="104">
        <v>3</v>
      </c>
      <c r="X224" s="104">
        <f t="shared" si="27"/>
        <v>24</v>
      </c>
      <c r="Y224" s="104">
        <v>16.5</v>
      </c>
      <c r="Z224" s="104" t="s">
        <v>25</v>
      </c>
      <c r="AA224" s="104" t="s">
        <v>26</v>
      </c>
      <c r="AB224" s="104" t="s">
        <v>182</v>
      </c>
      <c r="AC224" s="104" t="s">
        <v>28</v>
      </c>
      <c r="AD224" s="104" t="s">
        <v>62</v>
      </c>
      <c r="AE224" s="104" t="s">
        <v>271</v>
      </c>
      <c r="AF224" s="104" t="s">
        <v>271</v>
      </c>
      <c r="AG224" s="104">
        <v>7230.6</v>
      </c>
      <c r="AH224" s="103"/>
      <c r="AI224" s="133" t="s">
        <v>517</v>
      </c>
      <c r="AJ224" s="133">
        <v>0</v>
      </c>
      <c r="AK224" s="135" t="s">
        <v>155</v>
      </c>
      <c r="AL224" s="136" t="s">
        <v>35</v>
      </c>
      <c r="AM224" s="104">
        <v>24</v>
      </c>
      <c r="AN224" s="104">
        <v>8</v>
      </c>
    </row>
    <row r="225" spans="1:40" ht="11.1" customHeight="1" x14ac:dyDescent="0.25">
      <c r="A225" s="213">
        <v>224</v>
      </c>
      <c r="B225" s="131" t="s">
        <v>518</v>
      </c>
      <c r="C225" s="149">
        <v>7.7144828176749396</v>
      </c>
      <c r="D225" s="149">
        <v>45.127525624751499</v>
      </c>
      <c r="E225" s="122">
        <v>1961</v>
      </c>
      <c r="F225" s="122" t="s">
        <v>114</v>
      </c>
      <c r="G225" s="132">
        <v>1.1000000000000001</v>
      </c>
      <c r="H225" s="113">
        <v>128</v>
      </c>
      <c r="I225" s="117">
        <v>480</v>
      </c>
      <c r="J225" s="117">
        <f t="shared" si="23"/>
        <v>13.2</v>
      </c>
      <c r="K225" s="117">
        <v>16</v>
      </c>
      <c r="L225" s="117">
        <f t="shared" si="24"/>
        <v>1689.6</v>
      </c>
      <c r="M225" s="149">
        <f t="shared" si="21"/>
        <v>1495.6624999999999</v>
      </c>
      <c r="N225" s="104">
        <f t="shared" si="25"/>
        <v>6336</v>
      </c>
      <c r="O225" s="149">
        <f t="shared" si="26"/>
        <v>0.41818181818181815</v>
      </c>
      <c r="P225" s="122">
        <v>159</v>
      </c>
      <c r="Q225" s="104"/>
      <c r="R225" s="149">
        <f t="shared" si="22"/>
        <v>193.9375</v>
      </c>
      <c r="S225" s="104">
        <v>4</v>
      </c>
      <c r="T225" s="104" t="s">
        <v>341</v>
      </c>
      <c r="U225" s="104" t="s">
        <v>25</v>
      </c>
      <c r="V225" s="104">
        <v>3.3</v>
      </c>
      <c r="W225" s="104">
        <v>2</v>
      </c>
      <c r="X225" s="104">
        <f t="shared" si="27"/>
        <v>16</v>
      </c>
      <c r="Y225" s="104">
        <v>16.5</v>
      </c>
      <c r="Z225" s="104" t="s">
        <v>25</v>
      </c>
      <c r="AA225" s="104" t="s">
        <v>26</v>
      </c>
      <c r="AB225" s="104" t="s">
        <v>182</v>
      </c>
      <c r="AC225" s="104" t="s">
        <v>28</v>
      </c>
      <c r="AD225" s="104" t="s">
        <v>62</v>
      </c>
      <c r="AE225" s="104" t="s">
        <v>271</v>
      </c>
      <c r="AF225" s="104" t="s">
        <v>271</v>
      </c>
      <c r="AG225" s="104">
        <v>5443.32</v>
      </c>
      <c r="AH225" s="103"/>
      <c r="AI225" s="133" t="s">
        <v>519</v>
      </c>
      <c r="AJ225" s="133">
        <v>23</v>
      </c>
      <c r="AK225" s="135" t="s">
        <v>155</v>
      </c>
      <c r="AL225" s="136" t="s">
        <v>35</v>
      </c>
      <c r="AM225" s="104">
        <v>16</v>
      </c>
      <c r="AN225" s="104">
        <v>5</v>
      </c>
    </row>
    <row r="226" spans="1:40" ht="11.1" customHeight="1" x14ac:dyDescent="0.25">
      <c r="A226" s="216">
        <v>225</v>
      </c>
      <c r="B226" s="131" t="s">
        <v>520</v>
      </c>
      <c r="C226" s="149">
        <v>7.6812437006130301</v>
      </c>
      <c r="D226" s="149">
        <v>45.075251723909702</v>
      </c>
      <c r="E226" s="122">
        <v>1918</v>
      </c>
      <c r="F226" s="104" t="s">
        <v>169</v>
      </c>
      <c r="G226" s="113">
        <v>1.1399999999999999</v>
      </c>
      <c r="H226" s="113">
        <v>80</v>
      </c>
      <c r="I226" s="117">
        <v>258</v>
      </c>
      <c r="J226" s="117">
        <f t="shared" si="23"/>
        <v>13.2</v>
      </c>
      <c r="K226" s="117">
        <v>16</v>
      </c>
      <c r="L226" s="117">
        <f t="shared" si="24"/>
        <v>1056</v>
      </c>
      <c r="M226" s="149">
        <f t="shared" si="21"/>
        <v>952.41250000000002</v>
      </c>
      <c r="N226" s="104">
        <f t="shared" si="25"/>
        <v>3405.6</v>
      </c>
      <c r="O226" s="149">
        <f t="shared" si="26"/>
        <v>0.4615926708949965</v>
      </c>
      <c r="P226" s="122">
        <v>38</v>
      </c>
      <c r="Q226" s="104"/>
      <c r="R226" s="149">
        <f t="shared" si="22"/>
        <v>103.58750000000001</v>
      </c>
      <c r="S226" s="104">
        <v>4</v>
      </c>
      <c r="T226" s="104" t="s">
        <v>25</v>
      </c>
      <c r="U226" s="104" t="s">
        <v>25</v>
      </c>
      <c r="V226" s="104">
        <v>3.3</v>
      </c>
      <c r="W226" s="104">
        <v>1</v>
      </c>
      <c r="X226" s="104">
        <f t="shared" si="27"/>
        <v>8</v>
      </c>
      <c r="Y226" s="104">
        <v>16.5</v>
      </c>
      <c r="Z226" s="104" t="s">
        <v>25</v>
      </c>
      <c r="AA226" s="104" t="s">
        <v>26</v>
      </c>
      <c r="AB226" s="104" t="s">
        <v>182</v>
      </c>
      <c r="AC226" s="104" t="s">
        <v>28</v>
      </c>
      <c r="AD226" s="104" t="s">
        <v>62</v>
      </c>
      <c r="AE226" s="104" t="s">
        <v>271</v>
      </c>
      <c r="AF226" s="104" t="s">
        <v>271</v>
      </c>
      <c r="AG226" s="104"/>
      <c r="AH226" s="103"/>
      <c r="AI226" s="133" t="s">
        <v>521</v>
      </c>
      <c r="AJ226" s="133">
        <v>45</v>
      </c>
      <c r="AK226" s="135" t="s">
        <v>65</v>
      </c>
      <c r="AL226" s="136" t="s">
        <v>54</v>
      </c>
      <c r="AM226" s="104">
        <v>16</v>
      </c>
      <c r="AN226" s="104">
        <v>15</v>
      </c>
    </row>
    <row r="227" spans="1:40" ht="11.1" customHeight="1" x14ac:dyDescent="0.25">
      <c r="A227" s="210">
        <v>226</v>
      </c>
      <c r="B227" s="131" t="s">
        <v>522</v>
      </c>
      <c r="C227" s="149">
        <v>7.6084748227358503</v>
      </c>
      <c r="D227" s="149">
        <v>45.0206020216825</v>
      </c>
      <c r="E227" s="122">
        <v>1961</v>
      </c>
      <c r="F227" s="122" t="s">
        <v>114</v>
      </c>
      <c r="G227" s="132">
        <v>1.1000000000000001</v>
      </c>
      <c r="H227" s="113">
        <v>80</v>
      </c>
      <c r="I227" s="117">
        <v>286</v>
      </c>
      <c r="J227" s="117">
        <f t="shared" si="23"/>
        <v>3.3</v>
      </c>
      <c r="K227" s="117">
        <v>5</v>
      </c>
      <c r="L227" s="117">
        <f t="shared" si="24"/>
        <v>264</v>
      </c>
      <c r="M227" s="149">
        <f t="shared" si="21"/>
        <v>236.67500000000001</v>
      </c>
      <c r="N227" s="104">
        <f t="shared" si="25"/>
        <v>943.8</v>
      </c>
      <c r="O227" s="149">
        <f t="shared" si="26"/>
        <v>0.88578088578088587</v>
      </c>
      <c r="P227" s="122">
        <v>20</v>
      </c>
      <c r="Q227" s="104">
        <v>0</v>
      </c>
      <c r="R227" s="149">
        <f t="shared" si="22"/>
        <v>27.324999999999999</v>
      </c>
      <c r="S227" s="105">
        <v>1</v>
      </c>
      <c r="T227" s="104" t="s">
        <v>25</v>
      </c>
      <c r="U227" s="104" t="s">
        <v>25</v>
      </c>
      <c r="V227" s="104">
        <v>3.3</v>
      </c>
      <c r="W227" s="104">
        <v>1</v>
      </c>
      <c r="X227" s="104">
        <f t="shared" si="27"/>
        <v>8</v>
      </c>
      <c r="Y227" s="104">
        <v>16.5</v>
      </c>
      <c r="Z227" s="104" t="s">
        <v>25</v>
      </c>
      <c r="AA227" s="104" t="s">
        <v>26</v>
      </c>
      <c r="AB227" s="104" t="s">
        <v>102</v>
      </c>
      <c r="AC227" s="104" t="s">
        <v>278</v>
      </c>
      <c r="AD227" s="104" t="s">
        <v>29</v>
      </c>
      <c r="AE227" s="104" t="s">
        <v>271</v>
      </c>
      <c r="AF227" s="104" t="s">
        <v>271</v>
      </c>
      <c r="AG227" s="104"/>
      <c r="AH227" s="103" t="s">
        <v>523</v>
      </c>
      <c r="AI227" s="133" t="s">
        <v>524</v>
      </c>
      <c r="AJ227" s="133">
        <v>180</v>
      </c>
      <c r="AK227" s="135" t="s">
        <v>34</v>
      </c>
      <c r="AL227" s="136" t="s">
        <v>35</v>
      </c>
      <c r="AM227" s="104">
        <v>5</v>
      </c>
      <c r="AN227" s="104">
        <v>2</v>
      </c>
    </row>
    <row r="228" spans="1:40" ht="11.1" customHeight="1" x14ac:dyDescent="0.25">
      <c r="A228" s="210">
        <v>227</v>
      </c>
      <c r="B228" s="131" t="s">
        <v>525</v>
      </c>
      <c r="C228" s="149">
        <v>7.6084318550085603</v>
      </c>
      <c r="D228" s="149">
        <v>45.020896695501399</v>
      </c>
      <c r="E228" s="122">
        <v>1961</v>
      </c>
      <c r="F228" s="122" t="s">
        <v>114</v>
      </c>
      <c r="G228" s="132">
        <v>1.1000000000000001</v>
      </c>
      <c r="H228" s="113">
        <v>80</v>
      </c>
      <c r="I228" s="117">
        <v>286</v>
      </c>
      <c r="J228" s="117">
        <f t="shared" si="23"/>
        <v>3.3</v>
      </c>
      <c r="K228" s="117">
        <v>5</v>
      </c>
      <c r="L228" s="117">
        <f t="shared" si="24"/>
        <v>264</v>
      </c>
      <c r="M228" s="149">
        <f t="shared" si="21"/>
        <v>236.67500000000001</v>
      </c>
      <c r="N228" s="104">
        <f t="shared" si="25"/>
        <v>943.8</v>
      </c>
      <c r="O228" s="149">
        <f t="shared" si="26"/>
        <v>0.88578088578088587</v>
      </c>
      <c r="P228" s="122">
        <v>21</v>
      </c>
      <c r="Q228" s="104">
        <v>0</v>
      </c>
      <c r="R228" s="149">
        <f t="shared" si="22"/>
        <v>27.324999999999999</v>
      </c>
      <c r="S228" s="105">
        <v>1</v>
      </c>
      <c r="T228" s="104" t="s">
        <v>25</v>
      </c>
      <c r="U228" s="104" t="s">
        <v>25</v>
      </c>
      <c r="V228" s="104">
        <v>3.3</v>
      </c>
      <c r="W228" s="104">
        <v>1</v>
      </c>
      <c r="X228" s="104">
        <f t="shared" si="27"/>
        <v>8</v>
      </c>
      <c r="Y228" s="104">
        <v>16.5</v>
      </c>
      <c r="Z228" s="104" t="s">
        <v>25</v>
      </c>
      <c r="AA228" s="104" t="s">
        <v>26</v>
      </c>
      <c r="AB228" s="104" t="s">
        <v>102</v>
      </c>
      <c r="AC228" s="104" t="s">
        <v>278</v>
      </c>
      <c r="AD228" s="104" t="s">
        <v>44</v>
      </c>
      <c r="AE228" s="104" t="s">
        <v>271</v>
      </c>
      <c r="AF228" s="104" t="s">
        <v>271</v>
      </c>
      <c r="AG228" s="104"/>
      <c r="AH228" s="103" t="s">
        <v>523</v>
      </c>
      <c r="AI228" s="133" t="s">
        <v>526</v>
      </c>
      <c r="AJ228" s="133">
        <v>0</v>
      </c>
      <c r="AK228" s="135" t="s">
        <v>34</v>
      </c>
      <c r="AL228" s="136" t="s">
        <v>35</v>
      </c>
      <c r="AM228" s="104">
        <v>4</v>
      </c>
      <c r="AN228" s="104">
        <v>3</v>
      </c>
    </row>
    <row r="229" spans="1:40" ht="11.1" customHeight="1" x14ac:dyDescent="0.25">
      <c r="A229" s="213">
        <v>228</v>
      </c>
      <c r="B229" s="143" t="s">
        <v>527</v>
      </c>
      <c r="C229" s="149">
        <v>7.7107533912682999</v>
      </c>
      <c r="D229" s="149">
        <v>45.125127165236698</v>
      </c>
      <c r="E229" s="122" t="s">
        <v>801</v>
      </c>
      <c r="F229" s="104" t="s">
        <v>101</v>
      </c>
      <c r="G229" s="113">
        <v>3.4</v>
      </c>
      <c r="H229" s="113">
        <v>105</v>
      </c>
      <c r="I229" s="117">
        <v>260</v>
      </c>
      <c r="J229" s="117">
        <f t="shared" si="23"/>
        <v>3.3</v>
      </c>
      <c r="K229" s="117">
        <v>3</v>
      </c>
      <c r="L229" s="117">
        <f t="shared" si="24"/>
        <v>346.5</v>
      </c>
      <c r="M229" s="149">
        <f t="shared" si="21"/>
        <v>321.9375</v>
      </c>
      <c r="N229" s="104">
        <f t="shared" si="25"/>
        <v>858</v>
      </c>
      <c r="O229" s="149">
        <f t="shared" si="26"/>
        <v>1.0099067599067599</v>
      </c>
      <c r="P229" s="122">
        <v>24</v>
      </c>
      <c r="Q229" s="104">
        <v>24</v>
      </c>
      <c r="R229" s="149">
        <f t="shared" si="22"/>
        <v>24.5625</v>
      </c>
      <c r="S229" s="105">
        <v>1</v>
      </c>
      <c r="T229" s="104" t="s">
        <v>25</v>
      </c>
      <c r="U229" s="104" t="s">
        <v>25</v>
      </c>
      <c r="V229" s="104">
        <v>3.3</v>
      </c>
      <c r="W229" s="104">
        <v>1</v>
      </c>
      <c r="X229" s="104">
        <f t="shared" si="27"/>
        <v>8</v>
      </c>
      <c r="Y229" s="104">
        <v>16.5</v>
      </c>
      <c r="Z229" s="104" t="s">
        <v>25</v>
      </c>
      <c r="AA229" s="104" t="s">
        <v>26</v>
      </c>
      <c r="AB229" s="104" t="s">
        <v>102</v>
      </c>
      <c r="AC229" s="104" t="s">
        <v>28</v>
      </c>
      <c r="AD229" s="104" t="s">
        <v>47</v>
      </c>
      <c r="AE229" s="104" t="s">
        <v>271</v>
      </c>
      <c r="AF229" s="104" t="s">
        <v>271</v>
      </c>
      <c r="AG229" s="104"/>
      <c r="AH229" s="103" t="s">
        <v>528</v>
      </c>
      <c r="AI229" s="133" t="s">
        <v>529</v>
      </c>
      <c r="AJ229" s="133">
        <v>0</v>
      </c>
      <c r="AK229" s="135" t="s">
        <v>155</v>
      </c>
      <c r="AL229" s="136" t="s">
        <v>35</v>
      </c>
      <c r="AM229" s="104">
        <v>6</v>
      </c>
      <c r="AN229" s="104">
        <v>5</v>
      </c>
    </row>
    <row r="230" spans="1:40" ht="11.1" customHeight="1" x14ac:dyDescent="0.25">
      <c r="A230" s="212">
        <v>229</v>
      </c>
      <c r="B230" s="131" t="s">
        <v>530</v>
      </c>
      <c r="C230" s="149">
        <v>7.6901554040762496</v>
      </c>
      <c r="D230" s="149">
        <v>45.106487266979002</v>
      </c>
      <c r="E230" s="122">
        <v>1971</v>
      </c>
      <c r="F230" s="122" t="s">
        <v>114</v>
      </c>
      <c r="G230" s="132">
        <v>1.1000000000000001</v>
      </c>
      <c r="H230" s="113">
        <v>213</v>
      </c>
      <c r="I230" s="117">
        <v>936</v>
      </c>
      <c r="J230" s="117">
        <f t="shared" si="23"/>
        <v>26.4</v>
      </c>
      <c r="K230" s="117">
        <v>27</v>
      </c>
      <c r="L230" s="117">
        <f t="shared" si="24"/>
        <v>5623.2</v>
      </c>
      <c r="M230" s="149">
        <f t="shared" si="21"/>
        <v>4869.6624999999995</v>
      </c>
      <c r="N230" s="104">
        <f t="shared" si="25"/>
        <v>24710.399999999998</v>
      </c>
      <c r="O230" s="149">
        <f t="shared" si="26"/>
        <v>0.30332167832167833</v>
      </c>
      <c r="P230" s="122">
        <v>455</v>
      </c>
      <c r="Q230" s="104">
        <v>455</v>
      </c>
      <c r="R230" s="149">
        <f t="shared" si="22"/>
        <v>753.53750000000002</v>
      </c>
      <c r="S230" s="105">
        <v>8</v>
      </c>
      <c r="T230" s="104" t="s">
        <v>116</v>
      </c>
      <c r="U230" s="104" t="s">
        <v>25</v>
      </c>
      <c r="V230" s="104">
        <v>3.3</v>
      </c>
      <c r="W230" s="104">
        <v>5</v>
      </c>
      <c r="X230" s="104">
        <f t="shared" si="27"/>
        <v>40</v>
      </c>
      <c r="Y230" s="104">
        <v>16.5</v>
      </c>
      <c r="Z230" s="104" t="s">
        <v>25</v>
      </c>
      <c r="AA230" s="104" t="s">
        <v>26</v>
      </c>
      <c r="AB230" s="104" t="s">
        <v>102</v>
      </c>
      <c r="AC230" s="104" t="s">
        <v>28</v>
      </c>
      <c r="AD230" s="104" t="s">
        <v>37</v>
      </c>
      <c r="AE230" s="104" t="s">
        <v>30</v>
      </c>
      <c r="AF230" s="104" t="s">
        <v>63</v>
      </c>
      <c r="AG230" s="104">
        <v>16764.52</v>
      </c>
      <c r="AH230" s="103"/>
      <c r="AI230" s="133" t="s">
        <v>531</v>
      </c>
      <c r="AJ230" s="133">
        <v>248</v>
      </c>
      <c r="AK230" s="135" t="s">
        <v>155</v>
      </c>
      <c r="AL230" s="136" t="s">
        <v>54</v>
      </c>
      <c r="AM230" s="104">
        <v>85</v>
      </c>
      <c r="AN230" s="104">
        <v>42</v>
      </c>
    </row>
    <row r="231" spans="1:40" ht="11.1" customHeight="1" x14ac:dyDescent="0.25">
      <c r="A231" s="212">
        <v>230</v>
      </c>
      <c r="B231" s="131" t="s">
        <v>532</v>
      </c>
      <c r="C231" s="149">
        <v>7.6914329889055404</v>
      </c>
      <c r="D231" s="149">
        <v>45.105734078237802</v>
      </c>
      <c r="E231" s="122">
        <v>1971</v>
      </c>
      <c r="F231" s="122" t="s">
        <v>114</v>
      </c>
      <c r="G231" s="132">
        <v>1.1000000000000001</v>
      </c>
      <c r="H231" s="113">
        <v>175</v>
      </c>
      <c r="I231" s="117">
        <v>781</v>
      </c>
      <c r="J231" s="117">
        <f t="shared" si="23"/>
        <v>26.4</v>
      </c>
      <c r="K231" s="117">
        <v>27</v>
      </c>
      <c r="L231" s="117">
        <f t="shared" si="24"/>
        <v>4620</v>
      </c>
      <c r="M231" s="149">
        <f t="shared" si="21"/>
        <v>3990.2125000000001</v>
      </c>
      <c r="N231" s="104">
        <f t="shared" si="25"/>
        <v>20618.399999999998</v>
      </c>
      <c r="O231" s="149">
        <f t="shared" si="26"/>
        <v>0.29982927870251819</v>
      </c>
      <c r="P231" s="122">
        <v>378</v>
      </c>
      <c r="Q231" s="104">
        <v>378</v>
      </c>
      <c r="R231" s="149">
        <f t="shared" si="22"/>
        <v>629.78750000000002</v>
      </c>
      <c r="S231" s="105">
        <v>8</v>
      </c>
      <c r="T231" s="104" t="s">
        <v>116</v>
      </c>
      <c r="U231" s="104" t="s">
        <v>25</v>
      </c>
      <c r="V231" s="104">
        <v>3.3</v>
      </c>
      <c r="W231" s="104">
        <v>4</v>
      </c>
      <c r="X231" s="104">
        <f t="shared" si="27"/>
        <v>32</v>
      </c>
      <c r="Y231" s="104">
        <v>16.5</v>
      </c>
      <c r="Z231" s="104" t="s">
        <v>25</v>
      </c>
      <c r="AA231" s="104" t="s">
        <v>26</v>
      </c>
      <c r="AB231" s="104" t="s">
        <v>102</v>
      </c>
      <c r="AC231" s="104" t="s">
        <v>28</v>
      </c>
      <c r="AD231" s="104" t="s">
        <v>47</v>
      </c>
      <c r="AE231" s="104" t="s">
        <v>30</v>
      </c>
      <c r="AF231" s="104" t="s">
        <v>63</v>
      </c>
      <c r="AG231" s="104">
        <v>13622.34</v>
      </c>
      <c r="AH231" s="103"/>
      <c r="AI231" s="133" t="s">
        <v>533</v>
      </c>
      <c r="AJ231" s="133">
        <v>315</v>
      </c>
      <c r="AK231" s="135" t="s">
        <v>155</v>
      </c>
      <c r="AL231" s="136" t="s">
        <v>54</v>
      </c>
      <c r="AM231" s="104">
        <v>67</v>
      </c>
      <c r="AN231" s="104">
        <v>33</v>
      </c>
    </row>
    <row r="232" spans="1:40" ht="11.1" customHeight="1" x14ac:dyDescent="0.25">
      <c r="A232" s="211">
        <v>231</v>
      </c>
      <c r="B232" s="137" t="s">
        <v>534</v>
      </c>
      <c r="C232" s="149">
        <v>7.6207034602330603</v>
      </c>
      <c r="D232" s="149">
        <v>45.083720847364098</v>
      </c>
      <c r="E232" s="122">
        <v>1961</v>
      </c>
      <c r="F232" s="104" t="s">
        <v>765</v>
      </c>
      <c r="G232" s="113">
        <v>1.1499999999999999</v>
      </c>
      <c r="H232" s="113">
        <v>92</v>
      </c>
      <c r="I232" s="117">
        <v>424</v>
      </c>
      <c r="J232" s="117">
        <f t="shared" si="23"/>
        <v>13.2</v>
      </c>
      <c r="K232" s="117">
        <v>13</v>
      </c>
      <c r="L232" s="117">
        <f t="shared" si="24"/>
        <v>1214.3999999999999</v>
      </c>
      <c r="M232" s="149">
        <f t="shared" si="21"/>
        <v>1040.2624999999998</v>
      </c>
      <c r="N232" s="104">
        <f t="shared" si="25"/>
        <v>5596.7999999999993</v>
      </c>
      <c r="O232" s="149">
        <f t="shared" si="26"/>
        <v>0.3684962835906232</v>
      </c>
      <c r="P232" s="122">
        <v>86</v>
      </c>
      <c r="Q232" s="104"/>
      <c r="R232" s="149">
        <f t="shared" si="22"/>
        <v>174.13749999999999</v>
      </c>
      <c r="S232" s="104">
        <v>4</v>
      </c>
      <c r="T232" s="104" t="s">
        <v>25</v>
      </c>
      <c r="U232" s="104" t="s">
        <v>25</v>
      </c>
      <c r="V232" s="104">
        <v>3.3</v>
      </c>
      <c r="W232" s="104">
        <v>1</v>
      </c>
      <c r="X232" s="104">
        <f t="shared" si="27"/>
        <v>8</v>
      </c>
      <c r="Y232" s="104">
        <v>16.5</v>
      </c>
      <c r="Z232" s="104" t="s">
        <v>25</v>
      </c>
      <c r="AA232" s="104" t="s">
        <v>26</v>
      </c>
      <c r="AB232" s="104" t="s">
        <v>182</v>
      </c>
      <c r="AC232" s="104" t="s">
        <v>28</v>
      </c>
      <c r="AD232" s="104" t="s">
        <v>72</v>
      </c>
      <c r="AE232" s="104" t="s">
        <v>30</v>
      </c>
      <c r="AF232" s="104" t="s">
        <v>31</v>
      </c>
      <c r="AG232" s="104">
        <v>3041.1</v>
      </c>
      <c r="AH232" s="103"/>
      <c r="AI232" s="133" t="s">
        <v>535</v>
      </c>
      <c r="AJ232" s="133">
        <v>225</v>
      </c>
      <c r="AK232" s="135" t="s">
        <v>65</v>
      </c>
      <c r="AL232" s="136" t="s">
        <v>35</v>
      </c>
      <c r="AM232" s="104">
        <v>12</v>
      </c>
      <c r="AN232" s="104">
        <v>7</v>
      </c>
    </row>
    <row r="233" spans="1:40" ht="11.1" customHeight="1" x14ac:dyDescent="0.25">
      <c r="A233" s="211">
        <v>232</v>
      </c>
      <c r="B233" s="137" t="s">
        <v>536</v>
      </c>
      <c r="C233" s="149">
        <v>7.6195183180720401</v>
      </c>
      <c r="D233" s="149">
        <v>45.083804704470502</v>
      </c>
      <c r="E233" s="122">
        <v>1961</v>
      </c>
      <c r="F233" s="104" t="s">
        <v>765</v>
      </c>
      <c r="G233" s="113">
        <v>1.1499999999999999</v>
      </c>
      <c r="H233" s="113">
        <v>92</v>
      </c>
      <c r="I233" s="117">
        <v>424</v>
      </c>
      <c r="J233" s="117">
        <f t="shared" si="23"/>
        <v>13.2</v>
      </c>
      <c r="K233" s="117">
        <v>13</v>
      </c>
      <c r="L233" s="117">
        <f t="shared" si="24"/>
        <v>1214.3999999999999</v>
      </c>
      <c r="M233" s="149">
        <f t="shared" si="21"/>
        <v>1040.2624999999998</v>
      </c>
      <c r="N233" s="104">
        <f t="shared" si="25"/>
        <v>5596.7999999999993</v>
      </c>
      <c r="O233" s="149">
        <f t="shared" si="26"/>
        <v>0.3684962835906232</v>
      </c>
      <c r="P233" s="122">
        <v>86</v>
      </c>
      <c r="Q233" s="104"/>
      <c r="R233" s="149">
        <f t="shared" si="22"/>
        <v>174.13749999999999</v>
      </c>
      <c r="S233" s="104">
        <v>4</v>
      </c>
      <c r="T233" s="104" t="s">
        <v>25</v>
      </c>
      <c r="U233" s="104" t="s">
        <v>25</v>
      </c>
      <c r="V233" s="104">
        <v>3.3</v>
      </c>
      <c r="W233" s="104">
        <v>1</v>
      </c>
      <c r="X233" s="104">
        <f t="shared" si="27"/>
        <v>8</v>
      </c>
      <c r="Y233" s="104">
        <v>16.5</v>
      </c>
      <c r="Z233" s="104" t="s">
        <v>25</v>
      </c>
      <c r="AA233" s="104" t="s">
        <v>26</v>
      </c>
      <c r="AB233" s="104" t="s">
        <v>182</v>
      </c>
      <c r="AC233" s="104" t="s">
        <v>28</v>
      </c>
      <c r="AD233" s="104" t="s">
        <v>72</v>
      </c>
      <c r="AE233" s="104" t="s">
        <v>30</v>
      </c>
      <c r="AF233" s="104" t="s">
        <v>63</v>
      </c>
      <c r="AG233" s="104">
        <v>3049.26</v>
      </c>
      <c r="AH233" s="103"/>
      <c r="AI233" s="133" t="s">
        <v>537</v>
      </c>
      <c r="AJ233" s="133">
        <v>180</v>
      </c>
      <c r="AK233" s="135" t="s">
        <v>65</v>
      </c>
      <c r="AL233" s="136" t="s">
        <v>35</v>
      </c>
      <c r="AM233" s="104">
        <v>12</v>
      </c>
      <c r="AN233" s="104">
        <v>11</v>
      </c>
    </row>
    <row r="234" spans="1:40" ht="11.1" customHeight="1" x14ac:dyDescent="0.25">
      <c r="A234" s="211">
        <v>233</v>
      </c>
      <c r="B234" s="137" t="s">
        <v>538</v>
      </c>
      <c r="C234" s="149">
        <v>7.6189963556334002</v>
      </c>
      <c r="D234" s="149">
        <v>45.0839668288233</v>
      </c>
      <c r="E234" s="122">
        <v>1961</v>
      </c>
      <c r="F234" s="104" t="s">
        <v>765</v>
      </c>
      <c r="G234" s="113">
        <v>1.1499999999999999</v>
      </c>
      <c r="H234" s="113">
        <v>92</v>
      </c>
      <c r="I234" s="117">
        <v>424</v>
      </c>
      <c r="J234" s="117">
        <f t="shared" si="23"/>
        <v>13.2</v>
      </c>
      <c r="K234" s="117">
        <v>12</v>
      </c>
      <c r="L234" s="117">
        <f t="shared" si="24"/>
        <v>1214.3999999999999</v>
      </c>
      <c r="M234" s="149">
        <f t="shared" si="21"/>
        <v>1040.2624999999998</v>
      </c>
      <c r="N234" s="104">
        <f t="shared" si="25"/>
        <v>5596.7999999999993</v>
      </c>
      <c r="O234" s="149">
        <f t="shared" si="26"/>
        <v>0.3684962835906232</v>
      </c>
      <c r="P234" s="122">
        <v>86</v>
      </c>
      <c r="Q234" s="104">
        <v>86</v>
      </c>
      <c r="R234" s="149">
        <f t="shared" si="22"/>
        <v>174.13749999999999</v>
      </c>
      <c r="S234" s="105">
        <v>4</v>
      </c>
      <c r="T234" s="104" t="s">
        <v>25</v>
      </c>
      <c r="U234" s="104" t="s">
        <v>25</v>
      </c>
      <c r="V234" s="104">
        <v>3.3</v>
      </c>
      <c r="W234" s="104">
        <v>1</v>
      </c>
      <c r="X234" s="104">
        <f t="shared" si="27"/>
        <v>8</v>
      </c>
      <c r="Y234" s="104">
        <v>16.5</v>
      </c>
      <c r="Z234" s="104" t="s">
        <v>25</v>
      </c>
      <c r="AA234" s="104" t="s">
        <v>26</v>
      </c>
      <c r="AB234" s="104" t="s">
        <v>182</v>
      </c>
      <c r="AC234" s="104" t="s">
        <v>28</v>
      </c>
      <c r="AD234" s="104" t="s">
        <v>72</v>
      </c>
      <c r="AE234" s="104" t="s">
        <v>30</v>
      </c>
      <c r="AF234" s="104" t="s">
        <v>63</v>
      </c>
      <c r="AG234" s="104">
        <v>3090</v>
      </c>
      <c r="AH234" s="103"/>
      <c r="AI234" s="133" t="s">
        <v>539</v>
      </c>
      <c r="AJ234" s="133">
        <v>180</v>
      </c>
      <c r="AK234" s="135" t="s">
        <v>65</v>
      </c>
      <c r="AL234" s="136" t="s">
        <v>35</v>
      </c>
      <c r="AM234" s="104">
        <v>12</v>
      </c>
      <c r="AN234" s="104">
        <v>9</v>
      </c>
    </row>
    <row r="235" spans="1:40" ht="11.1" customHeight="1" x14ac:dyDescent="0.25">
      <c r="A235" s="211">
        <v>234</v>
      </c>
      <c r="B235" s="137" t="s">
        <v>540</v>
      </c>
      <c r="C235" s="149">
        <v>7.6185142594089399</v>
      </c>
      <c r="D235" s="149">
        <v>45.0841203478182</v>
      </c>
      <c r="E235" s="122">
        <v>1961</v>
      </c>
      <c r="F235" s="104" t="s">
        <v>765</v>
      </c>
      <c r="G235" s="113">
        <v>1.1499999999999999</v>
      </c>
      <c r="H235" s="113">
        <v>92</v>
      </c>
      <c r="I235" s="117">
        <v>424</v>
      </c>
      <c r="J235" s="117">
        <f t="shared" si="23"/>
        <v>13.2</v>
      </c>
      <c r="K235" s="117">
        <v>12</v>
      </c>
      <c r="L235" s="117">
        <f t="shared" si="24"/>
        <v>1214.3999999999999</v>
      </c>
      <c r="M235" s="149">
        <f t="shared" si="21"/>
        <v>1040.2624999999998</v>
      </c>
      <c r="N235" s="104">
        <f t="shared" si="25"/>
        <v>5596.7999999999993</v>
      </c>
      <c r="O235" s="149">
        <f t="shared" si="26"/>
        <v>0.3684962835906232</v>
      </c>
      <c r="P235" s="122">
        <v>87</v>
      </c>
      <c r="Q235" s="104">
        <v>87</v>
      </c>
      <c r="R235" s="149">
        <f t="shared" si="22"/>
        <v>174.13749999999999</v>
      </c>
      <c r="S235" s="105">
        <v>4</v>
      </c>
      <c r="T235" s="104" t="s">
        <v>25</v>
      </c>
      <c r="U235" s="104" t="s">
        <v>25</v>
      </c>
      <c r="V235" s="104">
        <v>3.3</v>
      </c>
      <c r="W235" s="104">
        <v>1</v>
      </c>
      <c r="X235" s="104">
        <f t="shared" si="27"/>
        <v>8</v>
      </c>
      <c r="Y235" s="104">
        <v>16.5</v>
      </c>
      <c r="Z235" s="104" t="s">
        <v>25</v>
      </c>
      <c r="AA235" s="104" t="s">
        <v>26</v>
      </c>
      <c r="AB235" s="104" t="s">
        <v>182</v>
      </c>
      <c r="AC235" s="104" t="s">
        <v>28</v>
      </c>
      <c r="AD235" s="104" t="s">
        <v>72</v>
      </c>
      <c r="AE235" s="104" t="s">
        <v>30</v>
      </c>
      <c r="AF235" s="104" t="s">
        <v>63</v>
      </c>
      <c r="AG235" s="104">
        <v>3014.64</v>
      </c>
      <c r="AH235" s="103"/>
      <c r="AI235" s="133" t="s">
        <v>541</v>
      </c>
      <c r="AJ235" s="133">
        <v>180</v>
      </c>
      <c r="AK235" s="135" t="s">
        <v>65</v>
      </c>
      <c r="AL235" s="136" t="s">
        <v>35</v>
      </c>
      <c r="AM235" s="104">
        <v>12</v>
      </c>
      <c r="AN235" s="104">
        <v>6</v>
      </c>
    </row>
    <row r="236" spans="1:40" ht="11.1" customHeight="1" x14ac:dyDescent="0.25">
      <c r="A236" s="211">
        <v>235</v>
      </c>
      <c r="B236" s="137" t="s">
        <v>542</v>
      </c>
      <c r="C236" s="149">
        <v>7.6173461740720096</v>
      </c>
      <c r="D236" s="149">
        <v>45.0844846647624</v>
      </c>
      <c r="E236" s="122">
        <v>1961</v>
      </c>
      <c r="F236" s="104" t="s">
        <v>765</v>
      </c>
      <c r="G236" s="113">
        <v>1.1499999999999999</v>
      </c>
      <c r="H236" s="113">
        <v>92</v>
      </c>
      <c r="I236" s="117">
        <v>424</v>
      </c>
      <c r="J236" s="117">
        <f t="shared" si="23"/>
        <v>13.2</v>
      </c>
      <c r="K236" s="117">
        <v>12</v>
      </c>
      <c r="L236" s="117">
        <f t="shared" si="24"/>
        <v>1214.3999999999999</v>
      </c>
      <c r="M236" s="149">
        <f t="shared" si="21"/>
        <v>1040.2624999999998</v>
      </c>
      <c r="N236" s="104">
        <f t="shared" si="25"/>
        <v>5596.7999999999993</v>
      </c>
      <c r="O236" s="149">
        <f t="shared" si="26"/>
        <v>0.3684962835906232</v>
      </c>
      <c r="P236" s="122">
        <v>89</v>
      </c>
      <c r="Q236" s="104">
        <v>89</v>
      </c>
      <c r="R236" s="149">
        <f t="shared" si="22"/>
        <v>174.13749999999999</v>
      </c>
      <c r="S236" s="105">
        <v>4</v>
      </c>
      <c r="T236" s="104" t="s">
        <v>25</v>
      </c>
      <c r="U236" s="104" t="s">
        <v>25</v>
      </c>
      <c r="V236" s="104">
        <v>3.3</v>
      </c>
      <c r="W236" s="104">
        <v>1</v>
      </c>
      <c r="X236" s="104">
        <f t="shared" si="27"/>
        <v>8</v>
      </c>
      <c r="Y236" s="104">
        <v>16.5</v>
      </c>
      <c r="Z236" s="104" t="s">
        <v>25</v>
      </c>
      <c r="AA236" s="104" t="s">
        <v>26</v>
      </c>
      <c r="AB236" s="104" t="s">
        <v>182</v>
      </c>
      <c r="AC236" s="104" t="s">
        <v>28</v>
      </c>
      <c r="AD236" s="104" t="s">
        <v>72</v>
      </c>
      <c r="AE236" s="104" t="s">
        <v>30</v>
      </c>
      <c r="AF236" s="104" t="s">
        <v>63</v>
      </c>
      <c r="AG236" s="104">
        <v>2999.13</v>
      </c>
      <c r="AH236" s="103"/>
      <c r="AI236" s="133" t="s">
        <v>543</v>
      </c>
      <c r="AJ236" s="133">
        <v>180</v>
      </c>
      <c r="AK236" s="135" t="s">
        <v>65</v>
      </c>
      <c r="AL236" s="136" t="s">
        <v>35</v>
      </c>
      <c r="AM236" s="104">
        <v>12</v>
      </c>
      <c r="AN236" s="104">
        <v>11</v>
      </c>
    </row>
    <row r="237" spans="1:40" ht="11.1" customHeight="1" x14ac:dyDescent="0.25">
      <c r="A237" s="213">
        <v>236</v>
      </c>
      <c r="B237" s="131" t="s">
        <v>544</v>
      </c>
      <c r="C237" s="149">
        <v>7.7137146596378798</v>
      </c>
      <c r="D237" s="149">
        <v>45.094070532519098</v>
      </c>
      <c r="E237" s="122">
        <v>1946</v>
      </c>
      <c r="F237" s="104" t="s">
        <v>765</v>
      </c>
      <c r="G237" s="113">
        <v>1.1499999999999999</v>
      </c>
      <c r="H237" s="113">
        <v>78</v>
      </c>
      <c r="I237" s="117">
        <v>275</v>
      </c>
      <c r="J237" s="117">
        <f t="shared" si="23"/>
        <v>16.5</v>
      </c>
      <c r="K237" s="117">
        <v>18</v>
      </c>
      <c r="L237" s="117">
        <f t="shared" si="24"/>
        <v>1287</v>
      </c>
      <c r="M237" s="149">
        <f t="shared" si="21"/>
        <v>1152.96875</v>
      </c>
      <c r="N237" s="104">
        <f t="shared" si="25"/>
        <v>4537.5</v>
      </c>
      <c r="O237" s="149">
        <f t="shared" si="26"/>
        <v>0.40484848484848485</v>
      </c>
      <c r="P237" s="122">
        <v>100</v>
      </c>
      <c r="Q237" s="104">
        <v>0</v>
      </c>
      <c r="R237" s="149">
        <f t="shared" si="22"/>
        <v>134.03125</v>
      </c>
      <c r="S237" s="105">
        <v>5</v>
      </c>
      <c r="T237" s="104" t="s">
        <v>25</v>
      </c>
      <c r="U237" s="104" t="s">
        <v>25</v>
      </c>
      <c r="V237" s="104">
        <v>3.3</v>
      </c>
      <c r="W237" s="104">
        <v>2</v>
      </c>
      <c r="X237" s="104">
        <f t="shared" si="27"/>
        <v>16</v>
      </c>
      <c r="Y237" s="104">
        <v>16.5</v>
      </c>
      <c r="Z237" s="104" t="s">
        <v>25</v>
      </c>
      <c r="AA237" s="104" t="s">
        <v>26</v>
      </c>
      <c r="AB237" s="104" t="s">
        <v>182</v>
      </c>
      <c r="AC237" s="104" t="s">
        <v>28</v>
      </c>
      <c r="AD237" s="104" t="s">
        <v>47</v>
      </c>
      <c r="AE237" s="104" t="s">
        <v>30</v>
      </c>
      <c r="AF237" s="104" t="s">
        <v>31</v>
      </c>
      <c r="AG237" s="104">
        <v>3960.6</v>
      </c>
      <c r="AH237" s="103" t="s">
        <v>153</v>
      </c>
      <c r="AI237" s="133" t="s">
        <v>545</v>
      </c>
      <c r="AJ237" s="133">
        <v>315</v>
      </c>
      <c r="AK237" s="135" t="s">
        <v>155</v>
      </c>
      <c r="AL237" s="136" t="s">
        <v>35</v>
      </c>
      <c r="AM237" s="104">
        <v>20</v>
      </c>
      <c r="AN237" s="104">
        <v>18</v>
      </c>
    </row>
    <row r="238" spans="1:40" ht="11.1" customHeight="1" x14ac:dyDescent="0.25">
      <c r="A238" s="213">
        <v>237</v>
      </c>
      <c r="B238" s="131" t="s">
        <v>546</v>
      </c>
      <c r="C238" s="149">
        <v>7.7138789176564897</v>
      </c>
      <c r="D238" s="149">
        <v>45.094591196236202</v>
      </c>
      <c r="E238" s="122">
        <v>1946</v>
      </c>
      <c r="F238" s="104" t="s">
        <v>765</v>
      </c>
      <c r="G238" s="113">
        <v>1.1499999999999999</v>
      </c>
      <c r="H238" s="113">
        <v>78</v>
      </c>
      <c r="I238" s="117">
        <v>275</v>
      </c>
      <c r="J238" s="117">
        <f t="shared" si="23"/>
        <v>16.5</v>
      </c>
      <c r="K238" s="117">
        <v>18</v>
      </c>
      <c r="L238" s="117">
        <f t="shared" si="24"/>
        <v>1287</v>
      </c>
      <c r="M238" s="149">
        <f t="shared" si="21"/>
        <v>1152.96875</v>
      </c>
      <c r="N238" s="104">
        <f t="shared" si="25"/>
        <v>4537.5</v>
      </c>
      <c r="O238" s="149">
        <f t="shared" si="26"/>
        <v>0.40484848484848485</v>
      </c>
      <c r="P238" s="122">
        <v>98</v>
      </c>
      <c r="Q238" s="104">
        <v>0</v>
      </c>
      <c r="R238" s="149">
        <f t="shared" si="22"/>
        <v>134.03125</v>
      </c>
      <c r="S238" s="105">
        <v>5</v>
      </c>
      <c r="T238" s="104" t="s">
        <v>25</v>
      </c>
      <c r="U238" s="104" t="s">
        <v>25</v>
      </c>
      <c r="V238" s="104">
        <v>3.3</v>
      </c>
      <c r="W238" s="104">
        <v>2</v>
      </c>
      <c r="X238" s="104">
        <f t="shared" si="27"/>
        <v>16</v>
      </c>
      <c r="Y238" s="104">
        <v>16.5</v>
      </c>
      <c r="Z238" s="104" t="s">
        <v>25</v>
      </c>
      <c r="AA238" s="104" t="s">
        <v>26</v>
      </c>
      <c r="AB238" s="104" t="s">
        <v>182</v>
      </c>
      <c r="AC238" s="104" t="s">
        <v>28</v>
      </c>
      <c r="AD238" s="104" t="s">
        <v>47</v>
      </c>
      <c r="AE238" s="104" t="s">
        <v>30</v>
      </c>
      <c r="AF238" s="104" t="s">
        <v>31</v>
      </c>
      <c r="AG238" s="104">
        <v>3960.6</v>
      </c>
      <c r="AH238" s="103" t="s">
        <v>153</v>
      </c>
      <c r="AI238" s="133" t="s">
        <v>547</v>
      </c>
      <c r="AJ238" s="133">
        <v>225</v>
      </c>
      <c r="AK238" s="135" t="s">
        <v>155</v>
      </c>
      <c r="AL238" s="136" t="s">
        <v>35</v>
      </c>
      <c r="AM238" s="104">
        <v>20</v>
      </c>
      <c r="AN238" s="104">
        <v>17</v>
      </c>
    </row>
    <row r="239" spans="1:40" ht="11.1" customHeight="1" x14ac:dyDescent="0.25">
      <c r="A239" s="214">
        <v>238</v>
      </c>
      <c r="B239" s="131" t="s">
        <v>548</v>
      </c>
      <c r="C239" s="149">
        <v>7.6566650583916296</v>
      </c>
      <c r="D239" s="149">
        <v>45.036420714708498</v>
      </c>
      <c r="E239" s="122">
        <v>1930</v>
      </c>
      <c r="F239" s="104" t="s">
        <v>169</v>
      </c>
      <c r="G239" s="132">
        <v>1.1399999999999999</v>
      </c>
      <c r="H239" s="113">
        <v>290</v>
      </c>
      <c r="I239" s="117">
        <v>1400</v>
      </c>
      <c r="J239" s="117">
        <f t="shared" si="23"/>
        <v>16.5</v>
      </c>
      <c r="K239" s="117">
        <v>20</v>
      </c>
      <c r="L239" s="117">
        <f t="shared" si="24"/>
        <v>4785</v>
      </c>
      <c r="M239" s="149">
        <f t="shared" si="21"/>
        <v>4083.3125</v>
      </c>
      <c r="N239" s="104">
        <f t="shared" si="25"/>
        <v>23100</v>
      </c>
      <c r="O239" s="149">
        <f t="shared" si="26"/>
        <v>0.32835497835497834</v>
      </c>
      <c r="P239" s="122">
        <v>473</v>
      </c>
      <c r="Q239" s="104">
        <v>0</v>
      </c>
      <c r="R239" s="149">
        <f t="shared" si="22"/>
        <v>701.6875</v>
      </c>
      <c r="S239" s="105">
        <v>5</v>
      </c>
      <c r="T239" s="104" t="s">
        <v>25</v>
      </c>
      <c r="U239" s="104" t="s">
        <v>25</v>
      </c>
      <c r="V239" s="104">
        <v>3.3</v>
      </c>
      <c r="W239" s="104">
        <v>8</v>
      </c>
      <c r="X239" s="104">
        <f t="shared" si="27"/>
        <v>64</v>
      </c>
      <c r="Y239" s="104">
        <v>16.5</v>
      </c>
      <c r="Z239" s="104" t="s">
        <v>25</v>
      </c>
      <c r="AA239" s="104" t="s">
        <v>26</v>
      </c>
      <c r="AB239" s="104" t="s">
        <v>27</v>
      </c>
      <c r="AC239" s="104" t="s">
        <v>28</v>
      </c>
      <c r="AD239" s="104" t="s">
        <v>29</v>
      </c>
      <c r="AE239" s="104" t="s">
        <v>30</v>
      </c>
      <c r="AF239" s="104" t="s">
        <v>63</v>
      </c>
      <c r="AG239" s="104">
        <v>15994.2</v>
      </c>
      <c r="AH239" s="103"/>
      <c r="AI239" s="133" t="s">
        <v>549</v>
      </c>
      <c r="AJ239" s="133">
        <v>248</v>
      </c>
      <c r="AK239" s="135" t="s">
        <v>65</v>
      </c>
      <c r="AL239" s="136" t="s">
        <v>35</v>
      </c>
      <c r="AM239" s="104">
        <v>101</v>
      </c>
      <c r="AN239" s="104">
        <v>86</v>
      </c>
    </row>
    <row r="240" spans="1:40" ht="11.1" customHeight="1" x14ac:dyDescent="0.25">
      <c r="A240" s="210">
        <v>239</v>
      </c>
      <c r="B240" s="131" t="s">
        <v>550</v>
      </c>
      <c r="C240" s="149">
        <v>7.6457808236766596</v>
      </c>
      <c r="D240" s="149">
        <v>45.04455360403</v>
      </c>
      <c r="E240" s="122">
        <v>1909</v>
      </c>
      <c r="F240" s="104" t="s">
        <v>169</v>
      </c>
      <c r="G240" s="113">
        <v>1.1399999999999999</v>
      </c>
      <c r="H240" s="113">
        <v>325</v>
      </c>
      <c r="I240" s="117">
        <v>1635</v>
      </c>
      <c r="J240" s="117">
        <f t="shared" si="23"/>
        <v>16.5</v>
      </c>
      <c r="K240" s="117">
        <v>20</v>
      </c>
      <c r="L240" s="117">
        <f t="shared" si="24"/>
        <v>5362.5</v>
      </c>
      <c r="M240" s="149">
        <f t="shared" si="21"/>
        <v>4515.96875</v>
      </c>
      <c r="N240" s="104">
        <f t="shared" si="25"/>
        <v>26977.5</v>
      </c>
      <c r="O240" s="149">
        <f t="shared" si="26"/>
        <v>0.31998887962190714</v>
      </c>
      <c r="P240" s="122">
        <v>535</v>
      </c>
      <c r="Q240" s="104">
        <v>535</v>
      </c>
      <c r="R240" s="149">
        <f t="shared" si="22"/>
        <v>846.53125</v>
      </c>
      <c r="S240" s="104">
        <v>5</v>
      </c>
      <c r="T240" s="104" t="s">
        <v>25</v>
      </c>
      <c r="U240" s="104" t="s">
        <v>25</v>
      </c>
      <c r="V240" s="104">
        <v>3.3</v>
      </c>
      <c r="W240" s="104">
        <v>4</v>
      </c>
      <c r="X240" s="104">
        <f t="shared" si="27"/>
        <v>32</v>
      </c>
      <c r="Y240" s="104">
        <v>16.5</v>
      </c>
      <c r="Z240" s="104" t="s">
        <v>25</v>
      </c>
      <c r="AA240" s="104" t="s">
        <v>26</v>
      </c>
      <c r="AB240" s="104" t="s">
        <v>300</v>
      </c>
      <c r="AC240" s="104" t="s">
        <v>28</v>
      </c>
      <c r="AD240" s="104" t="s">
        <v>37</v>
      </c>
      <c r="AE240" s="104" t="s">
        <v>271</v>
      </c>
      <c r="AF240" s="104" t="s">
        <v>271</v>
      </c>
      <c r="AG240" s="104"/>
      <c r="AH240" s="103"/>
      <c r="AI240" s="133" t="s">
        <v>551</v>
      </c>
      <c r="AJ240" s="133">
        <v>113</v>
      </c>
      <c r="AK240" s="135" t="s">
        <v>65</v>
      </c>
      <c r="AL240" s="136" t="s">
        <v>35</v>
      </c>
      <c r="AM240" s="104">
        <v>97</v>
      </c>
      <c r="AN240" s="104">
        <v>63</v>
      </c>
    </row>
    <row r="241" spans="1:40" ht="11.1" customHeight="1" x14ac:dyDescent="0.25">
      <c r="A241" s="210">
        <v>240</v>
      </c>
      <c r="B241" s="131" t="s">
        <v>552</v>
      </c>
      <c r="C241" s="149">
        <v>7.64549284773513</v>
      </c>
      <c r="D241" s="149">
        <v>45.044081223118603</v>
      </c>
      <c r="E241" s="122">
        <v>1909</v>
      </c>
      <c r="F241" s="104" t="s">
        <v>169</v>
      </c>
      <c r="G241" s="113">
        <v>1.1399999999999999</v>
      </c>
      <c r="H241" s="113">
        <v>325</v>
      </c>
      <c r="I241" s="117">
        <v>1635</v>
      </c>
      <c r="J241" s="117">
        <f t="shared" si="23"/>
        <v>16.5</v>
      </c>
      <c r="K241" s="117">
        <v>20</v>
      </c>
      <c r="L241" s="117">
        <f t="shared" si="24"/>
        <v>5362.5</v>
      </c>
      <c r="M241" s="149">
        <f t="shared" si="21"/>
        <v>4500.96875</v>
      </c>
      <c r="N241" s="104">
        <f t="shared" si="25"/>
        <v>26977.5</v>
      </c>
      <c r="O241" s="149">
        <f t="shared" si="26"/>
        <v>0.31998887962190714</v>
      </c>
      <c r="P241" s="122">
        <v>443</v>
      </c>
      <c r="Q241" s="104">
        <v>443</v>
      </c>
      <c r="R241" s="149">
        <f t="shared" si="22"/>
        <v>861.53125</v>
      </c>
      <c r="S241" s="105">
        <v>5</v>
      </c>
      <c r="T241" s="104" t="s">
        <v>25</v>
      </c>
      <c r="U241" s="104" t="s">
        <v>25</v>
      </c>
      <c r="V241" s="104">
        <v>3.3</v>
      </c>
      <c r="W241" s="104">
        <v>1</v>
      </c>
      <c r="X241" s="104">
        <f t="shared" si="27"/>
        <v>8</v>
      </c>
      <c r="Y241" s="104">
        <v>16.5</v>
      </c>
      <c r="Z241" s="104" t="s">
        <v>25</v>
      </c>
      <c r="AA241" s="104" t="s">
        <v>26</v>
      </c>
      <c r="AB241" s="104" t="s">
        <v>300</v>
      </c>
      <c r="AC241" s="104" t="s">
        <v>28</v>
      </c>
      <c r="AD241" s="104" t="s">
        <v>37</v>
      </c>
      <c r="AE241" s="104" t="s">
        <v>271</v>
      </c>
      <c r="AF241" s="104" t="s">
        <v>271</v>
      </c>
      <c r="AG241" s="104">
        <v>383.3</v>
      </c>
      <c r="AH241" s="103"/>
      <c r="AI241" s="133" t="s">
        <v>553</v>
      </c>
      <c r="AJ241" s="133">
        <v>23</v>
      </c>
      <c r="AK241" s="135" t="s">
        <v>65</v>
      </c>
      <c r="AL241" s="136" t="s">
        <v>35</v>
      </c>
      <c r="AM241" s="104">
        <v>95</v>
      </c>
      <c r="AN241" s="104">
        <v>78</v>
      </c>
    </row>
    <row r="242" spans="1:40" ht="11.1" customHeight="1" x14ac:dyDescent="0.25">
      <c r="A242" s="214">
        <v>241</v>
      </c>
      <c r="B242" s="131" t="s">
        <v>554</v>
      </c>
      <c r="C242" s="149">
        <v>7.6558135330633403</v>
      </c>
      <c r="D242" s="149">
        <v>45.0366287704556</v>
      </c>
      <c r="E242" s="122">
        <v>1930</v>
      </c>
      <c r="F242" s="104" t="s">
        <v>169</v>
      </c>
      <c r="G242" s="132">
        <v>1.1399999999999999</v>
      </c>
      <c r="H242" s="113">
        <v>290</v>
      </c>
      <c r="I242" s="117">
        <v>1400</v>
      </c>
      <c r="J242" s="117">
        <f t="shared" si="23"/>
        <v>16.5</v>
      </c>
      <c r="K242" s="117">
        <v>20</v>
      </c>
      <c r="L242" s="117">
        <f t="shared" si="24"/>
        <v>4785</v>
      </c>
      <c r="M242" s="149">
        <f t="shared" si="21"/>
        <v>4083.3125</v>
      </c>
      <c r="N242" s="104">
        <f t="shared" si="25"/>
        <v>23100</v>
      </c>
      <c r="O242" s="149">
        <f t="shared" si="26"/>
        <v>0.32835497835497834</v>
      </c>
      <c r="P242" s="122">
        <v>483</v>
      </c>
      <c r="Q242" s="104">
        <v>0</v>
      </c>
      <c r="R242" s="149">
        <f t="shared" si="22"/>
        <v>701.6875</v>
      </c>
      <c r="S242" s="105">
        <v>5</v>
      </c>
      <c r="T242" s="104" t="s">
        <v>25</v>
      </c>
      <c r="U242" s="104" t="s">
        <v>25</v>
      </c>
      <c r="V242" s="104">
        <v>3.3</v>
      </c>
      <c r="W242" s="104">
        <v>8</v>
      </c>
      <c r="X242" s="104">
        <f t="shared" si="27"/>
        <v>64</v>
      </c>
      <c r="Y242" s="104">
        <v>16.5</v>
      </c>
      <c r="Z242" s="104" t="s">
        <v>25</v>
      </c>
      <c r="AA242" s="104" t="s">
        <v>26</v>
      </c>
      <c r="AB242" s="104" t="s">
        <v>27</v>
      </c>
      <c r="AC242" s="104" t="s">
        <v>28</v>
      </c>
      <c r="AD242" s="104" t="s">
        <v>37</v>
      </c>
      <c r="AE242" s="104" t="s">
        <v>30</v>
      </c>
      <c r="AF242" s="104" t="s">
        <v>63</v>
      </c>
      <c r="AG242" s="104">
        <v>15994.2</v>
      </c>
      <c r="AH242" s="103"/>
      <c r="AI242" s="133" t="s">
        <v>555</v>
      </c>
      <c r="AJ242" s="133">
        <v>135</v>
      </c>
      <c r="AK242" s="135" t="s">
        <v>65</v>
      </c>
      <c r="AL242" s="136" t="s">
        <v>35</v>
      </c>
      <c r="AM242" s="104">
        <v>98</v>
      </c>
      <c r="AN242" s="104">
        <v>85</v>
      </c>
    </row>
    <row r="243" spans="1:40" ht="11.1" customHeight="1" x14ac:dyDescent="0.25">
      <c r="A243" s="213">
        <v>242</v>
      </c>
      <c r="B243" s="131" t="s">
        <v>556</v>
      </c>
      <c r="C243" s="149">
        <v>7.7135745579350399</v>
      </c>
      <c r="D243" s="149">
        <v>45.131156120082402</v>
      </c>
      <c r="E243" s="122">
        <v>1953</v>
      </c>
      <c r="F243" s="104" t="s">
        <v>765</v>
      </c>
      <c r="G243" s="113">
        <v>1.1499999999999999</v>
      </c>
      <c r="H243" s="113">
        <v>175</v>
      </c>
      <c r="I243" s="117">
        <v>678</v>
      </c>
      <c r="J243" s="117">
        <f t="shared" si="23"/>
        <v>13.2</v>
      </c>
      <c r="K243" s="117">
        <v>16</v>
      </c>
      <c r="L243" s="117">
        <f t="shared" si="24"/>
        <v>2310</v>
      </c>
      <c r="M243" s="149">
        <f t="shared" si="21"/>
        <v>2035.9124999999999</v>
      </c>
      <c r="N243" s="104">
        <f t="shared" si="25"/>
        <v>8949.6</v>
      </c>
      <c r="O243" s="149">
        <f t="shared" si="26"/>
        <v>0.40962724591043176</v>
      </c>
      <c r="P243" s="122">
        <v>233</v>
      </c>
      <c r="Q243" s="104">
        <v>0</v>
      </c>
      <c r="R243" s="149">
        <f t="shared" si="22"/>
        <v>274.08749999999998</v>
      </c>
      <c r="S243" s="105">
        <v>4</v>
      </c>
      <c r="T243" s="104" t="s">
        <v>341</v>
      </c>
      <c r="U243" s="104" t="s">
        <v>25</v>
      </c>
      <c r="V243" s="104">
        <v>3.3</v>
      </c>
      <c r="W243" s="104">
        <v>3</v>
      </c>
      <c r="X243" s="104">
        <f t="shared" si="27"/>
        <v>24</v>
      </c>
      <c r="Y243" s="104">
        <v>16.5</v>
      </c>
      <c r="Z243" s="104" t="s">
        <v>25</v>
      </c>
      <c r="AA243" s="104" t="s">
        <v>26</v>
      </c>
      <c r="AB243" s="104" t="s">
        <v>182</v>
      </c>
      <c r="AC243" s="104" t="s">
        <v>28</v>
      </c>
      <c r="AD243" s="104" t="s">
        <v>29</v>
      </c>
      <c r="AE243" s="104" t="s">
        <v>271</v>
      </c>
      <c r="AF243" s="104" t="s">
        <v>271</v>
      </c>
      <c r="AG243" s="104">
        <v>7643.64</v>
      </c>
      <c r="AH243" s="103"/>
      <c r="AI243" s="133" t="s">
        <v>557</v>
      </c>
      <c r="AJ243" s="133">
        <v>45</v>
      </c>
      <c r="AK243" s="135" t="s">
        <v>155</v>
      </c>
      <c r="AL243" s="136" t="s">
        <v>35</v>
      </c>
      <c r="AM243" s="104">
        <v>24</v>
      </c>
      <c r="AN243" s="104">
        <v>8</v>
      </c>
    </row>
    <row r="244" spans="1:40" ht="11.1" customHeight="1" x14ac:dyDescent="0.25">
      <c r="A244" s="213">
        <v>243</v>
      </c>
      <c r="B244" s="131" t="s">
        <v>558</v>
      </c>
      <c r="C244" s="149">
        <v>7.7138356613586003</v>
      </c>
      <c r="D244" s="149">
        <v>45.130671815418502</v>
      </c>
      <c r="E244" s="122">
        <v>1953</v>
      </c>
      <c r="F244" s="104" t="s">
        <v>765</v>
      </c>
      <c r="G244" s="113">
        <v>1.1499999999999999</v>
      </c>
      <c r="H244" s="113">
        <v>130</v>
      </c>
      <c r="I244" s="117">
        <v>510</v>
      </c>
      <c r="J244" s="117">
        <f t="shared" si="23"/>
        <v>13.2</v>
      </c>
      <c r="K244" s="117">
        <v>16</v>
      </c>
      <c r="L244" s="117">
        <f t="shared" si="24"/>
        <v>1716</v>
      </c>
      <c r="M244" s="149">
        <f t="shared" si="21"/>
        <v>1509.3125</v>
      </c>
      <c r="N244" s="104">
        <f t="shared" si="25"/>
        <v>6732</v>
      </c>
      <c r="O244" s="149">
        <f t="shared" si="26"/>
        <v>0.40641711229946526</v>
      </c>
      <c r="P244" s="122">
        <v>175</v>
      </c>
      <c r="Q244" s="104">
        <v>0</v>
      </c>
      <c r="R244" s="149">
        <f t="shared" si="22"/>
        <v>206.6875</v>
      </c>
      <c r="S244" s="105">
        <v>4</v>
      </c>
      <c r="T244" s="104" t="s">
        <v>341</v>
      </c>
      <c r="U244" s="104" t="s">
        <v>25</v>
      </c>
      <c r="V244" s="104">
        <v>3.3</v>
      </c>
      <c r="W244" s="104">
        <v>2</v>
      </c>
      <c r="X244" s="104">
        <f t="shared" si="27"/>
        <v>16</v>
      </c>
      <c r="Y244" s="104">
        <v>16.5</v>
      </c>
      <c r="Z244" s="104" t="s">
        <v>25</v>
      </c>
      <c r="AA244" s="104" t="s">
        <v>26</v>
      </c>
      <c r="AB244" s="104" t="s">
        <v>182</v>
      </c>
      <c r="AC244" s="104" t="s">
        <v>28</v>
      </c>
      <c r="AD244" s="104" t="s">
        <v>47</v>
      </c>
      <c r="AE244" s="104" t="s">
        <v>271</v>
      </c>
      <c r="AF244" s="104" t="s">
        <v>271</v>
      </c>
      <c r="AG244" s="104">
        <v>5646.48</v>
      </c>
      <c r="AH244" s="103"/>
      <c r="AI244" s="133" t="s">
        <v>559</v>
      </c>
      <c r="AJ244" s="133">
        <v>135</v>
      </c>
      <c r="AK244" s="135" t="s">
        <v>155</v>
      </c>
      <c r="AL244" s="136" t="s">
        <v>35</v>
      </c>
      <c r="AM244" s="104">
        <v>16</v>
      </c>
      <c r="AN244" s="104">
        <v>4</v>
      </c>
    </row>
    <row r="245" spans="1:40" ht="11.1" customHeight="1" x14ac:dyDescent="0.25">
      <c r="A245" s="213">
        <v>244</v>
      </c>
      <c r="B245" s="131" t="s">
        <v>560</v>
      </c>
      <c r="C245" s="149">
        <v>7.7147383330538899</v>
      </c>
      <c r="D245" s="149">
        <v>45.1303707265387</v>
      </c>
      <c r="E245" s="122">
        <v>1953</v>
      </c>
      <c r="F245" s="104" t="s">
        <v>765</v>
      </c>
      <c r="G245" s="113">
        <v>1.1499999999999999</v>
      </c>
      <c r="H245" s="113">
        <v>130</v>
      </c>
      <c r="I245" s="117">
        <v>510</v>
      </c>
      <c r="J245" s="117">
        <f t="shared" si="23"/>
        <v>13.2</v>
      </c>
      <c r="K245" s="117">
        <v>16</v>
      </c>
      <c r="L245" s="117">
        <f t="shared" si="24"/>
        <v>1716</v>
      </c>
      <c r="M245" s="149">
        <f t="shared" si="21"/>
        <v>1509.3125</v>
      </c>
      <c r="N245" s="104">
        <f t="shared" si="25"/>
        <v>6732</v>
      </c>
      <c r="O245" s="149">
        <f t="shared" si="26"/>
        <v>0.40641711229946526</v>
      </c>
      <c r="P245" s="122">
        <v>180</v>
      </c>
      <c r="Q245" s="104">
        <v>0</v>
      </c>
      <c r="R245" s="149">
        <f t="shared" si="22"/>
        <v>206.6875</v>
      </c>
      <c r="S245" s="105">
        <v>4</v>
      </c>
      <c r="T245" s="104" t="s">
        <v>341</v>
      </c>
      <c r="U245" s="104" t="s">
        <v>25</v>
      </c>
      <c r="V245" s="104">
        <v>3.3</v>
      </c>
      <c r="W245" s="104">
        <v>2</v>
      </c>
      <c r="X245" s="104">
        <f t="shared" si="27"/>
        <v>16</v>
      </c>
      <c r="Y245" s="104">
        <v>16.5</v>
      </c>
      <c r="Z245" s="104" t="s">
        <v>25</v>
      </c>
      <c r="AA245" s="104" t="s">
        <v>26</v>
      </c>
      <c r="AB245" s="104" t="s">
        <v>182</v>
      </c>
      <c r="AC245" s="104" t="s">
        <v>28</v>
      </c>
      <c r="AD245" s="104" t="s">
        <v>37</v>
      </c>
      <c r="AE245" s="104" t="s">
        <v>271</v>
      </c>
      <c r="AF245" s="104" t="s">
        <v>271</v>
      </c>
      <c r="AG245" s="104">
        <v>5646.48</v>
      </c>
      <c r="AH245" s="103"/>
      <c r="AI245" s="133" t="s">
        <v>561</v>
      </c>
      <c r="AJ245" s="133">
        <v>315</v>
      </c>
      <c r="AK245" s="135" t="s">
        <v>155</v>
      </c>
      <c r="AL245" s="136" t="s">
        <v>35</v>
      </c>
      <c r="AM245" s="104">
        <v>16</v>
      </c>
      <c r="AN245" s="104">
        <v>6</v>
      </c>
    </row>
    <row r="246" spans="1:40" ht="11.1" customHeight="1" x14ac:dyDescent="0.25">
      <c r="A246" s="213">
        <v>245</v>
      </c>
      <c r="B246" s="131" t="s">
        <v>562</v>
      </c>
      <c r="C246" s="149">
        <v>7.7149672818326502</v>
      </c>
      <c r="D246" s="149">
        <v>45.129271656575099</v>
      </c>
      <c r="E246" s="122">
        <v>1953</v>
      </c>
      <c r="F246" s="104" t="s">
        <v>765</v>
      </c>
      <c r="G246" s="113">
        <v>1.1499999999999999</v>
      </c>
      <c r="H246" s="113">
        <v>170</v>
      </c>
      <c r="I246" s="117">
        <v>650</v>
      </c>
      <c r="J246" s="117">
        <f t="shared" si="23"/>
        <v>13.2</v>
      </c>
      <c r="K246" s="117">
        <v>17</v>
      </c>
      <c r="L246" s="117">
        <f t="shared" si="24"/>
        <v>2244</v>
      </c>
      <c r="M246" s="149">
        <f t="shared" si="21"/>
        <v>1981.8125</v>
      </c>
      <c r="N246" s="104">
        <f t="shared" si="25"/>
        <v>8580</v>
      </c>
      <c r="O246" s="149">
        <f t="shared" si="26"/>
        <v>0.41305361305361304</v>
      </c>
      <c r="P246" s="122">
        <v>222</v>
      </c>
      <c r="Q246" s="104">
        <v>0</v>
      </c>
      <c r="R246" s="149">
        <f t="shared" si="22"/>
        <v>262.1875</v>
      </c>
      <c r="S246" s="105">
        <v>4</v>
      </c>
      <c r="T246" s="104" t="s">
        <v>341</v>
      </c>
      <c r="U246" s="104" t="s">
        <v>25</v>
      </c>
      <c r="V246" s="104">
        <v>3.3</v>
      </c>
      <c r="W246" s="104">
        <v>3</v>
      </c>
      <c r="X246" s="104">
        <f t="shared" si="27"/>
        <v>24</v>
      </c>
      <c r="Y246" s="104">
        <v>16.5</v>
      </c>
      <c r="Z246" s="104" t="s">
        <v>25</v>
      </c>
      <c r="AA246" s="104" t="s">
        <v>26</v>
      </c>
      <c r="AB246" s="104" t="s">
        <v>182</v>
      </c>
      <c r="AC246" s="104" t="s">
        <v>28</v>
      </c>
      <c r="AD246" s="104" t="s">
        <v>47</v>
      </c>
      <c r="AE246" s="104" t="s">
        <v>271</v>
      </c>
      <c r="AF246" s="104" t="s">
        <v>271</v>
      </c>
      <c r="AG246" s="104">
        <v>7230.6</v>
      </c>
      <c r="AH246" s="103"/>
      <c r="AI246" s="133" t="s">
        <v>563</v>
      </c>
      <c r="AJ246" s="133">
        <v>315</v>
      </c>
      <c r="AK246" s="135" t="s">
        <v>155</v>
      </c>
      <c r="AL246" s="136" t="s">
        <v>35</v>
      </c>
      <c r="AM246" s="104">
        <v>24</v>
      </c>
      <c r="AN246" s="104">
        <v>7</v>
      </c>
    </row>
    <row r="247" spans="1:40" ht="11.1" customHeight="1" x14ac:dyDescent="0.25">
      <c r="A247" s="210">
        <v>246</v>
      </c>
      <c r="B247" s="131" t="s">
        <v>564</v>
      </c>
      <c r="C247" s="149">
        <v>7.6345445462874704</v>
      </c>
      <c r="D247" s="149">
        <v>45.012586202100202</v>
      </c>
      <c r="E247" s="122">
        <v>1961</v>
      </c>
      <c r="F247" s="104" t="s">
        <v>114</v>
      </c>
      <c r="G247" s="113">
        <v>1.1000000000000001</v>
      </c>
      <c r="H247" s="113">
        <v>158</v>
      </c>
      <c r="I247" s="117">
        <v>693</v>
      </c>
      <c r="J247" s="117">
        <f t="shared" si="23"/>
        <v>23.099999999999998</v>
      </c>
      <c r="K247" s="117">
        <v>24</v>
      </c>
      <c r="L247" s="117">
        <f t="shared" si="24"/>
        <v>3649.7999999999997</v>
      </c>
      <c r="M247" s="149">
        <f t="shared" si="21"/>
        <v>3157.4437499999999</v>
      </c>
      <c r="N247" s="104">
        <f t="shared" si="25"/>
        <v>16008.3</v>
      </c>
      <c r="O247" s="149">
        <f t="shared" si="26"/>
        <v>0.31457431457431456</v>
      </c>
      <c r="P247" s="122">
        <v>340</v>
      </c>
      <c r="Q247" s="104">
        <v>0</v>
      </c>
      <c r="R247" s="149">
        <f t="shared" si="22"/>
        <v>492.35624999999993</v>
      </c>
      <c r="S247" s="105">
        <v>7</v>
      </c>
      <c r="T247" s="104" t="s">
        <v>25</v>
      </c>
      <c r="U247" s="104" t="s">
        <v>25</v>
      </c>
      <c r="V247" s="104">
        <v>3.3</v>
      </c>
      <c r="W247" s="104">
        <v>3</v>
      </c>
      <c r="X247" s="104">
        <f t="shared" si="27"/>
        <v>24</v>
      </c>
      <c r="Y247" s="104">
        <v>16.5</v>
      </c>
      <c r="Z247" s="104" t="s">
        <v>25</v>
      </c>
      <c r="AA247" s="104" t="s">
        <v>26</v>
      </c>
      <c r="AB247" s="104" t="s">
        <v>115</v>
      </c>
      <c r="AC247" s="104" t="s">
        <v>28</v>
      </c>
      <c r="AD247" s="104" t="s">
        <v>44</v>
      </c>
      <c r="AE247" s="104" t="s">
        <v>271</v>
      </c>
      <c r="AF247" s="104" t="s">
        <v>271</v>
      </c>
      <c r="AG247" s="104">
        <v>12120.02</v>
      </c>
      <c r="AH247" s="103"/>
      <c r="AI247" s="133" t="s">
        <v>565</v>
      </c>
      <c r="AJ247" s="133">
        <v>0</v>
      </c>
      <c r="AK247" s="135" t="s">
        <v>34</v>
      </c>
      <c r="AL247" s="136" t="s">
        <v>35</v>
      </c>
      <c r="AM247" s="104">
        <v>42</v>
      </c>
      <c r="AN247" s="104">
        <v>19</v>
      </c>
    </row>
    <row r="248" spans="1:40" ht="11.1" customHeight="1" x14ac:dyDescent="0.25">
      <c r="A248" s="213">
        <v>247</v>
      </c>
      <c r="B248" s="131" t="s">
        <v>566</v>
      </c>
      <c r="C248" s="149">
        <v>7.7291456982451399</v>
      </c>
      <c r="D248" s="149">
        <v>45.1010210209934</v>
      </c>
      <c r="E248" s="122">
        <v>1971</v>
      </c>
      <c r="F248" s="104" t="s">
        <v>114</v>
      </c>
      <c r="G248" s="113">
        <v>1.1000000000000001</v>
      </c>
      <c r="H248" s="113">
        <v>147</v>
      </c>
      <c r="I248" s="117">
        <v>610</v>
      </c>
      <c r="J248" s="117">
        <f t="shared" si="23"/>
        <v>16.5</v>
      </c>
      <c r="K248" s="117">
        <v>17</v>
      </c>
      <c r="L248" s="117">
        <f t="shared" si="24"/>
        <v>2425.5</v>
      </c>
      <c r="M248" s="149">
        <f t="shared" si="21"/>
        <v>2113.5</v>
      </c>
      <c r="N248" s="104">
        <f t="shared" si="25"/>
        <v>10065</v>
      </c>
      <c r="O248" s="149">
        <f t="shared" si="26"/>
        <v>0.36219572776949827</v>
      </c>
      <c r="P248" s="122">
        <v>163</v>
      </c>
      <c r="Q248" s="104">
        <v>163</v>
      </c>
      <c r="R248" s="149">
        <f t="shared" si="22"/>
        <v>312</v>
      </c>
      <c r="S248" s="105">
        <v>5</v>
      </c>
      <c r="T248" s="104" t="s">
        <v>25</v>
      </c>
      <c r="U248" s="104" t="s">
        <v>25</v>
      </c>
      <c r="V248" s="104">
        <v>3.3</v>
      </c>
      <c r="W248" s="104">
        <v>2</v>
      </c>
      <c r="X248" s="104">
        <f t="shared" si="27"/>
        <v>16</v>
      </c>
      <c r="Y248" s="104">
        <v>16.5</v>
      </c>
      <c r="Z248" s="104" t="s">
        <v>25</v>
      </c>
      <c r="AA248" s="104" t="s">
        <v>26</v>
      </c>
      <c r="AB248" s="104" t="s">
        <v>182</v>
      </c>
      <c r="AC248" s="104" t="s">
        <v>28</v>
      </c>
      <c r="AD248" s="104" t="s">
        <v>107</v>
      </c>
      <c r="AE248" s="104" t="s">
        <v>30</v>
      </c>
      <c r="AF248" s="104" t="s">
        <v>63</v>
      </c>
      <c r="AG248" s="104">
        <v>6750</v>
      </c>
      <c r="AH248" s="103" t="s">
        <v>153</v>
      </c>
      <c r="AI248" s="133" t="s">
        <v>567</v>
      </c>
      <c r="AJ248" s="133">
        <v>270</v>
      </c>
      <c r="AK248" s="135" t="s">
        <v>155</v>
      </c>
      <c r="AL248" s="136" t="s">
        <v>35</v>
      </c>
      <c r="AM248" s="104">
        <v>50</v>
      </c>
      <c r="AN248" s="104">
        <v>47</v>
      </c>
    </row>
    <row r="249" spans="1:40" ht="11.1" customHeight="1" x14ac:dyDescent="0.25">
      <c r="A249" s="213">
        <v>248</v>
      </c>
      <c r="B249" s="131" t="s">
        <v>568</v>
      </c>
      <c r="C249" s="149">
        <v>7.7287632988268902</v>
      </c>
      <c r="D249" s="149">
        <v>45.102212887912202</v>
      </c>
      <c r="E249" s="122">
        <v>1971</v>
      </c>
      <c r="F249" s="104" t="s">
        <v>114</v>
      </c>
      <c r="G249" s="113">
        <v>1.1000000000000001</v>
      </c>
      <c r="H249" s="113">
        <v>145</v>
      </c>
      <c r="I249" s="117">
        <v>624</v>
      </c>
      <c r="J249" s="117">
        <f t="shared" si="23"/>
        <v>16.5</v>
      </c>
      <c r="K249" s="117">
        <v>15</v>
      </c>
      <c r="L249" s="117">
        <f t="shared" si="24"/>
        <v>2392.5</v>
      </c>
      <c r="M249" s="149">
        <f t="shared" si="21"/>
        <v>2073.0625</v>
      </c>
      <c r="N249" s="104">
        <f t="shared" si="25"/>
        <v>10296</v>
      </c>
      <c r="O249" s="149">
        <f t="shared" si="26"/>
        <v>0.35358391608391609</v>
      </c>
      <c r="P249" s="122">
        <v>200</v>
      </c>
      <c r="Q249" s="104">
        <v>200</v>
      </c>
      <c r="R249" s="149">
        <f t="shared" si="22"/>
        <v>319.4375</v>
      </c>
      <c r="S249" s="104">
        <v>5</v>
      </c>
      <c r="T249" s="104" t="s">
        <v>25</v>
      </c>
      <c r="U249" s="104" t="s">
        <v>25</v>
      </c>
      <c r="V249" s="104">
        <v>3.3</v>
      </c>
      <c r="W249" s="104">
        <v>2</v>
      </c>
      <c r="X249" s="104">
        <f t="shared" si="27"/>
        <v>16</v>
      </c>
      <c r="Y249" s="104">
        <v>16.5</v>
      </c>
      <c r="Z249" s="104" t="s">
        <v>25</v>
      </c>
      <c r="AA249" s="104" t="s">
        <v>26</v>
      </c>
      <c r="AB249" s="104" t="s">
        <v>182</v>
      </c>
      <c r="AC249" s="104" t="s">
        <v>28</v>
      </c>
      <c r="AD249" s="104" t="s">
        <v>107</v>
      </c>
      <c r="AE249" s="104" t="s">
        <v>30</v>
      </c>
      <c r="AF249" s="104" t="s">
        <v>63</v>
      </c>
      <c r="AG249" s="104">
        <v>6750</v>
      </c>
      <c r="AH249" s="103" t="s">
        <v>153</v>
      </c>
      <c r="AI249" s="133" t="s">
        <v>569</v>
      </c>
      <c r="AJ249" s="133">
        <v>270</v>
      </c>
      <c r="AK249" s="135" t="s">
        <v>155</v>
      </c>
      <c r="AL249" s="136" t="s">
        <v>35</v>
      </c>
      <c r="AM249" s="104">
        <v>50</v>
      </c>
      <c r="AN249" s="104">
        <v>48</v>
      </c>
    </row>
    <row r="250" spans="1:40" ht="11.1" customHeight="1" x14ac:dyDescent="0.25">
      <c r="A250" s="212">
        <v>249</v>
      </c>
      <c r="B250" s="131" t="s">
        <v>800</v>
      </c>
      <c r="C250" s="149">
        <v>7.6331831681367204</v>
      </c>
      <c r="D250" s="149">
        <v>45.103048455646203</v>
      </c>
      <c r="E250" s="122">
        <v>1946</v>
      </c>
      <c r="F250" s="104" t="s">
        <v>765</v>
      </c>
      <c r="G250" s="113">
        <v>1.1499999999999999</v>
      </c>
      <c r="H250" s="113">
        <v>145</v>
      </c>
      <c r="I250" s="117">
        <v>614</v>
      </c>
      <c r="J250" s="117">
        <f t="shared" si="23"/>
        <v>33</v>
      </c>
      <c r="K250" s="117">
        <v>36</v>
      </c>
      <c r="L250" s="117">
        <f t="shared" si="24"/>
        <v>4785</v>
      </c>
      <c r="M250" s="149">
        <f t="shared" si="21"/>
        <v>4144.6875</v>
      </c>
      <c r="N250" s="104">
        <f t="shared" si="25"/>
        <v>20262</v>
      </c>
      <c r="O250" s="149">
        <f t="shared" si="26"/>
        <v>0.29676241239759155</v>
      </c>
      <c r="P250" s="122">
        <v>455</v>
      </c>
      <c r="Q250" s="104">
        <v>0</v>
      </c>
      <c r="R250" s="149">
        <f t="shared" si="22"/>
        <v>640.3125</v>
      </c>
      <c r="S250" s="104">
        <v>10</v>
      </c>
      <c r="T250" s="104" t="s">
        <v>116</v>
      </c>
      <c r="U250" s="104" t="s">
        <v>25</v>
      </c>
      <c r="V250" s="104">
        <v>3.3</v>
      </c>
      <c r="W250" s="104">
        <v>1</v>
      </c>
      <c r="X250" s="104">
        <f t="shared" si="27"/>
        <v>8</v>
      </c>
      <c r="Y250" s="104">
        <v>16.5</v>
      </c>
      <c r="Z250" s="104" t="s">
        <v>25</v>
      </c>
      <c r="AA250" s="104" t="s">
        <v>26</v>
      </c>
      <c r="AB250" s="104" t="s">
        <v>102</v>
      </c>
      <c r="AC250" s="104" t="s">
        <v>28</v>
      </c>
      <c r="AD250" s="104" t="s">
        <v>107</v>
      </c>
      <c r="AE250" s="104" t="s">
        <v>30</v>
      </c>
      <c r="AF250" s="104" t="s">
        <v>31</v>
      </c>
      <c r="AG250" s="104">
        <v>3042.09</v>
      </c>
      <c r="AH250" s="103"/>
      <c r="AI250" s="133" t="s">
        <v>571</v>
      </c>
      <c r="AJ250" s="133">
        <v>135</v>
      </c>
      <c r="AK250" s="135" t="s">
        <v>104</v>
      </c>
      <c r="AL250" s="136" t="s">
        <v>35</v>
      </c>
      <c r="AM250" s="104">
        <v>7</v>
      </c>
      <c r="AN250" s="104">
        <v>3</v>
      </c>
    </row>
    <row r="251" spans="1:40" ht="11.1" customHeight="1" x14ac:dyDescent="0.25">
      <c r="A251" s="212">
        <v>250</v>
      </c>
      <c r="B251" s="131" t="s">
        <v>799</v>
      </c>
      <c r="C251" s="149">
        <v>7.63010589656544</v>
      </c>
      <c r="D251" s="149">
        <v>45.102603477632698</v>
      </c>
      <c r="E251" s="122">
        <v>1946</v>
      </c>
      <c r="F251" s="104" t="s">
        <v>765</v>
      </c>
      <c r="G251" s="113">
        <v>1.1499999999999999</v>
      </c>
      <c r="H251" s="113">
        <v>124</v>
      </c>
      <c r="I251" s="117">
        <v>350</v>
      </c>
      <c r="J251" s="117">
        <f t="shared" si="23"/>
        <v>33</v>
      </c>
      <c r="K251" s="117">
        <v>35</v>
      </c>
      <c r="L251" s="117">
        <f t="shared" si="24"/>
        <v>4092</v>
      </c>
      <c r="M251" s="149">
        <f t="shared" si="21"/>
        <v>3732.1875</v>
      </c>
      <c r="N251" s="104">
        <f t="shared" si="25"/>
        <v>11550</v>
      </c>
      <c r="O251" s="149">
        <f t="shared" si="26"/>
        <v>0.41489177489177487</v>
      </c>
      <c r="P251" s="122">
        <v>240</v>
      </c>
      <c r="Q251" s="104">
        <v>0</v>
      </c>
      <c r="R251" s="149">
        <f t="shared" si="22"/>
        <v>359.8125</v>
      </c>
      <c r="S251" s="105">
        <v>10</v>
      </c>
      <c r="T251" s="104" t="s">
        <v>25</v>
      </c>
      <c r="U251" s="104" t="s">
        <v>25</v>
      </c>
      <c r="V251" s="104">
        <v>3.3</v>
      </c>
      <c r="W251" s="104">
        <v>1</v>
      </c>
      <c r="X251" s="104">
        <f t="shared" si="27"/>
        <v>8</v>
      </c>
      <c r="Y251" s="104">
        <v>16.5</v>
      </c>
      <c r="Z251" s="104" t="s">
        <v>25</v>
      </c>
      <c r="AA251" s="104" t="s">
        <v>26</v>
      </c>
      <c r="AB251" s="104" t="s">
        <v>102</v>
      </c>
      <c r="AC251" s="104" t="s">
        <v>28</v>
      </c>
      <c r="AD251" s="104" t="s">
        <v>72</v>
      </c>
      <c r="AE251" s="104" t="s">
        <v>30</v>
      </c>
      <c r="AF251" s="104" t="s">
        <v>31</v>
      </c>
      <c r="AG251" s="104">
        <v>7332</v>
      </c>
      <c r="AH251" s="103"/>
      <c r="AI251" s="133" t="s">
        <v>573</v>
      </c>
      <c r="AJ251" s="133">
        <v>23</v>
      </c>
      <c r="AK251" s="135" t="s">
        <v>104</v>
      </c>
      <c r="AL251" s="136" t="s">
        <v>35</v>
      </c>
      <c r="AM251" s="104">
        <v>40</v>
      </c>
      <c r="AN251" s="104">
        <v>8</v>
      </c>
    </row>
    <row r="252" spans="1:40" ht="11.1" customHeight="1" x14ac:dyDescent="0.25">
      <c r="A252" s="212">
        <v>251</v>
      </c>
      <c r="B252" s="131" t="s">
        <v>798</v>
      </c>
      <c r="C252" s="149">
        <v>7.6282324555893899</v>
      </c>
      <c r="D252" s="149">
        <v>45.1024102666901</v>
      </c>
      <c r="E252" s="122">
        <v>1946</v>
      </c>
      <c r="F252" s="104" t="s">
        <v>765</v>
      </c>
      <c r="G252" s="113">
        <v>1.1499999999999999</v>
      </c>
      <c r="H252" s="113">
        <v>142</v>
      </c>
      <c r="I252" s="117">
        <v>560</v>
      </c>
      <c r="J252" s="117">
        <f t="shared" si="23"/>
        <v>9.8999999999999986</v>
      </c>
      <c r="K252" s="117">
        <v>11</v>
      </c>
      <c r="L252" s="117">
        <f t="shared" si="24"/>
        <v>1405.7999999999997</v>
      </c>
      <c r="M252" s="149">
        <f t="shared" si="21"/>
        <v>1238.3624999999997</v>
      </c>
      <c r="N252" s="104">
        <f t="shared" si="25"/>
        <v>5543.9999999999991</v>
      </c>
      <c r="O252" s="149">
        <f t="shared" si="26"/>
        <v>0.4555916305916306</v>
      </c>
      <c r="P252" s="122">
        <v>116</v>
      </c>
      <c r="Q252" s="104">
        <v>0</v>
      </c>
      <c r="R252" s="149">
        <f t="shared" si="22"/>
        <v>167.4375</v>
      </c>
      <c r="S252" s="105">
        <v>3</v>
      </c>
      <c r="T252" s="104" t="s">
        <v>25</v>
      </c>
      <c r="U252" s="104" t="s">
        <v>25</v>
      </c>
      <c r="V252" s="104">
        <v>3.3</v>
      </c>
      <c r="W252" s="104">
        <v>3</v>
      </c>
      <c r="X252" s="104">
        <f t="shared" si="27"/>
        <v>24</v>
      </c>
      <c r="Y252" s="104">
        <v>16.5</v>
      </c>
      <c r="Z252" s="104" t="s">
        <v>25</v>
      </c>
      <c r="AA252" s="104" t="s">
        <v>26</v>
      </c>
      <c r="AB252" s="104" t="s">
        <v>102</v>
      </c>
      <c r="AC252" s="104" t="s">
        <v>28</v>
      </c>
      <c r="AD252" s="104" t="s">
        <v>72</v>
      </c>
      <c r="AE252" s="104" t="s">
        <v>30</v>
      </c>
      <c r="AF252" s="104" t="s">
        <v>31</v>
      </c>
      <c r="AG252" s="104">
        <v>3758.07</v>
      </c>
      <c r="AH252" s="103"/>
      <c r="AI252" s="133" t="s">
        <v>575</v>
      </c>
      <c r="AJ252" s="133">
        <v>203</v>
      </c>
      <c r="AK252" s="135" t="s">
        <v>147</v>
      </c>
      <c r="AL252" s="136" t="s">
        <v>35</v>
      </c>
      <c r="AM252" s="104">
        <v>18</v>
      </c>
      <c r="AN252" s="104">
        <v>9</v>
      </c>
    </row>
    <row r="253" spans="1:40" ht="11.1" customHeight="1" x14ac:dyDescent="0.25">
      <c r="A253" s="217">
        <v>252</v>
      </c>
      <c r="B253" s="131" t="s">
        <v>802</v>
      </c>
      <c r="C253" s="149">
        <v>7.6844029677311401</v>
      </c>
      <c r="D253" s="149">
        <v>45.087853528595403</v>
      </c>
      <c r="E253" s="122">
        <v>1919</v>
      </c>
      <c r="F253" s="104" t="s">
        <v>169</v>
      </c>
      <c r="G253" s="113">
        <v>1.1399999999999999</v>
      </c>
      <c r="H253" s="113">
        <v>90</v>
      </c>
      <c r="I253" s="117">
        <v>378</v>
      </c>
      <c r="J253" s="117">
        <f t="shared" si="23"/>
        <v>13.2</v>
      </c>
      <c r="K253" s="117">
        <v>16</v>
      </c>
      <c r="L253" s="117">
        <f t="shared" si="24"/>
        <v>1188</v>
      </c>
      <c r="M253" s="149">
        <f t="shared" si="21"/>
        <v>1037.4124999999999</v>
      </c>
      <c r="N253" s="104">
        <f t="shared" si="25"/>
        <v>4989.5999999999995</v>
      </c>
      <c r="O253" s="149">
        <f t="shared" si="26"/>
        <v>0.38961038961038963</v>
      </c>
      <c r="P253" s="122">
        <v>104</v>
      </c>
      <c r="Q253" s="104">
        <v>0</v>
      </c>
      <c r="R253" s="149">
        <f t="shared" si="22"/>
        <v>150.58750000000001</v>
      </c>
      <c r="S253" s="105">
        <v>4</v>
      </c>
      <c r="T253" s="104" t="s">
        <v>25</v>
      </c>
      <c r="U253" s="104" t="s">
        <v>25</v>
      </c>
      <c r="V253" s="104">
        <v>3.3</v>
      </c>
      <c r="W253" s="104">
        <v>2</v>
      </c>
      <c r="X253" s="104">
        <f t="shared" si="27"/>
        <v>16</v>
      </c>
      <c r="Y253" s="104">
        <v>16.5</v>
      </c>
      <c r="Z253" s="104" t="s">
        <v>25</v>
      </c>
      <c r="AA253" s="104" t="s">
        <v>26</v>
      </c>
      <c r="AB253" s="104" t="s">
        <v>27</v>
      </c>
      <c r="AC253" s="104" t="s">
        <v>28</v>
      </c>
      <c r="AD253" s="104" t="s">
        <v>47</v>
      </c>
      <c r="AE253" s="104" t="s">
        <v>271</v>
      </c>
      <c r="AF253" s="104" t="s">
        <v>271</v>
      </c>
      <c r="AG253" s="104"/>
      <c r="AH253" s="103"/>
      <c r="AI253" s="133" t="s">
        <v>577</v>
      </c>
      <c r="AJ253" s="133">
        <v>293</v>
      </c>
      <c r="AK253" s="135" t="s">
        <v>104</v>
      </c>
      <c r="AL253" s="136" t="s">
        <v>35</v>
      </c>
      <c r="AM253" s="104">
        <v>16</v>
      </c>
      <c r="AN253" s="104">
        <v>12</v>
      </c>
    </row>
    <row r="254" spans="1:40" ht="11.1" customHeight="1" x14ac:dyDescent="0.25">
      <c r="A254" s="218"/>
      <c r="B254" s="108"/>
      <c r="C254" s="208"/>
      <c r="D254" s="209"/>
      <c r="E254" s="120"/>
      <c r="F254" s="120"/>
      <c r="G254" s="145"/>
      <c r="H254" s="115"/>
      <c r="I254" s="115"/>
      <c r="J254" s="115"/>
      <c r="K254" s="115"/>
      <c r="L254" s="115"/>
      <c r="M254" s="120"/>
      <c r="N254" s="120"/>
      <c r="O254" s="120"/>
      <c r="P254" s="120"/>
      <c r="Q254" s="120"/>
      <c r="R254" s="120"/>
      <c r="S254" s="110"/>
      <c r="T254" s="120"/>
      <c r="U254" s="120"/>
      <c r="V254" s="120"/>
      <c r="W254" s="120"/>
      <c r="X254" s="120"/>
      <c r="Y254" s="120"/>
      <c r="Z254" s="120"/>
      <c r="AA254" s="120"/>
      <c r="AB254" s="120"/>
      <c r="AC254" s="120"/>
      <c r="AD254" s="120"/>
      <c r="AE254" s="120"/>
      <c r="AF254" s="120"/>
      <c r="AG254" s="120"/>
      <c r="AH254" s="120"/>
      <c r="AI254" s="120"/>
      <c r="AJ254" s="146"/>
      <c r="AK254" s="147"/>
      <c r="AL254" s="108"/>
      <c r="AM254" s="120"/>
      <c r="AN254" s="120"/>
    </row>
  </sheetData>
  <autoFilter ref="A1:AR253" xr:uid="{0BC3EAE5-1A4A-401F-82D1-581BF626E97C}"/>
  <conditionalFormatting sqref="AK1:AK1048576">
    <cfRule type="colorScale" priority="141">
      <colorScale>
        <cfvo type="min"/>
        <cfvo type="max"/>
        <color rgb="FFFCFCFF"/>
        <color rgb="FF63BE7B"/>
      </colorScale>
    </cfRule>
  </conditionalFormatting>
  <conditionalFormatting sqref="AM1:AN1 AJ148:AL253 AI148:AI252 B202:D254 B201:C201 B1:D200 T1:U254 R1:U1 Z1:AB254 P254:U254 H1:O254 AG1:AG254 AC148:AH253 AC254:AL254 AC1:AL147">
    <cfRule type="containsText" dxfId="435" priority="137" operator="containsText" text="CALDAIE MURALI">
      <formula>NOT(ISERROR(SEARCH("CALDAIE MURALI",B1)))</formula>
    </cfRule>
    <cfRule type="containsText" dxfId="434" priority="138" operator="containsText" text="METANO">
      <formula>NOT(ISERROR(SEARCH("METANO",B1)))</formula>
    </cfRule>
    <cfRule type="containsText" dxfId="433" priority="139" operator="containsText" text="TELERISCALDAMENTO">
      <formula>NOT(ISERROR(SEARCH("TELERISCALDAMENTO",B1)))</formula>
    </cfRule>
    <cfRule type="containsText" dxfId="432" priority="140" operator="containsText" text="CENTRALIZZATO">
      <formula>NOT(ISERROR(SEARCH("CENTRALIZZATO",B1)))</formula>
    </cfRule>
  </conditionalFormatting>
  <conditionalFormatting sqref="AI253">
    <cfRule type="containsText" dxfId="431" priority="133" operator="containsText" text="CALDAIE MURALI">
      <formula>NOT(ISERROR(SEARCH("CALDAIE MURALI",AI253)))</formula>
    </cfRule>
    <cfRule type="containsText" dxfId="430" priority="134" operator="containsText" text="METANO">
      <formula>NOT(ISERROR(SEARCH("METANO",AI253)))</formula>
    </cfRule>
    <cfRule type="containsText" dxfId="429" priority="135" operator="containsText" text="TELERISCALDAMENTO">
      <formula>NOT(ISERROR(SEARCH("TELERISCALDAMENTO",AI253)))</formula>
    </cfRule>
    <cfRule type="containsText" dxfId="428" priority="136" operator="containsText" text="CENTRALIZZATO">
      <formula>NOT(ISERROR(SEARCH("CENTRALIZZATO",AI253)))</formula>
    </cfRule>
  </conditionalFormatting>
  <conditionalFormatting sqref="F1">
    <cfRule type="containsText" dxfId="427" priority="85" operator="containsText" text="CALDAIE MURALI">
      <formula>NOT(ISERROR(SEARCH("CALDAIE MURALI",F1)))</formula>
    </cfRule>
    <cfRule type="containsText" dxfId="426" priority="86" operator="containsText" text="METANO">
      <formula>NOT(ISERROR(SEARCH("METANO",F1)))</formula>
    </cfRule>
    <cfRule type="containsText" dxfId="425" priority="87" operator="containsText" text="TELERISCALDAMENTO">
      <formula>NOT(ISERROR(SEARCH("TELERISCALDAMENTO",F1)))</formula>
    </cfRule>
    <cfRule type="containsText" dxfId="424" priority="88" operator="containsText" text="CENTRALIZZATO">
      <formula>NOT(ISERROR(SEARCH("CENTRALIZZATO",F1)))</formula>
    </cfRule>
  </conditionalFormatting>
  <conditionalFormatting sqref="E1">
    <cfRule type="containsText" dxfId="423" priority="73" operator="containsText" text="CALDAIE MURALI">
      <formula>NOT(ISERROR(SEARCH("CALDAIE MURALI",E1)))</formula>
    </cfRule>
    <cfRule type="containsText" dxfId="422" priority="74" operator="containsText" text="METANO">
      <formula>NOT(ISERROR(SEARCH("METANO",E1)))</formula>
    </cfRule>
    <cfRule type="containsText" dxfId="421" priority="75" operator="containsText" text="TELERISCALDAMENTO">
      <formula>NOT(ISERROR(SEARCH("TELERISCALDAMENTO",E1)))</formula>
    </cfRule>
    <cfRule type="containsText" dxfId="420" priority="76" operator="containsText" text="CENTRALIZZATO">
      <formula>NOT(ISERROR(SEARCH("CENTRALIZZATO",E1)))</formula>
    </cfRule>
  </conditionalFormatting>
  <conditionalFormatting sqref="Q2:U253">
    <cfRule type="containsText" dxfId="419" priority="69" operator="containsText" text="CALDAIE MURALI">
      <formula>NOT(ISERROR(SEARCH("CALDAIE MURALI",Q2)))</formula>
    </cfRule>
    <cfRule type="containsText" dxfId="418" priority="70" operator="containsText" text="METANO">
      <formula>NOT(ISERROR(SEARCH("METANO",Q2)))</formula>
    </cfRule>
    <cfRule type="containsText" dxfId="417" priority="71" operator="containsText" text="TELERISCALDAMENTO">
      <formula>NOT(ISERROR(SEARCH("TELERISCALDAMENTO",Q2)))</formula>
    </cfRule>
    <cfRule type="containsText" dxfId="416" priority="72" operator="containsText" text="CENTRALIZZATO">
      <formula>NOT(ISERROR(SEARCH("CENTRALIZZATO",Q2)))</formula>
    </cfRule>
  </conditionalFormatting>
  <conditionalFormatting sqref="V1:Y254">
    <cfRule type="containsText" dxfId="415" priority="65" operator="containsText" text="CALDAIE MURALI">
      <formula>NOT(ISERROR(SEARCH("CALDAIE MURALI",V1)))</formula>
    </cfRule>
    <cfRule type="containsText" dxfId="414" priority="66" operator="containsText" text="METANO">
      <formula>NOT(ISERROR(SEARCH("METANO",V1)))</formula>
    </cfRule>
    <cfRule type="containsText" dxfId="413" priority="67" operator="containsText" text="TELERISCALDAMENTO">
      <formula>NOT(ISERROR(SEARCH("TELERISCALDAMENTO",V1)))</formula>
    </cfRule>
    <cfRule type="containsText" dxfId="412" priority="68" operator="containsText" text="CENTRALIZZATO">
      <formula>NOT(ISERROR(SEARCH("CENTRALIZZATO",V1)))</formula>
    </cfRule>
  </conditionalFormatting>
  <conditionalFormatting sqref="P1">
    <cfRule type="containsText" dxfId="411" priority="61" operator="containsText" text="CALDAIE MURALI">
      <formula>NOT(ISERROR(SEARCH("CALDAIE MURALI",P1)))</formula>
    </cfRule>
    <cfRule type="containsText" dxfId="410" priority="62" operator="containsText" text="METANO">
      <formula>NOT(ISERROR(SEARCH("METANO",P1)))</formula>
    </cfRule>
    <cfRule type="containsText" dxfId="409" priority="63" operator="containsText" text="TELERISCALDAMENTO">
      <formula>NOT(ISERROR(SEARCH("TELERISCALDAMENTO",P1)))</formula>
    </cfRule>
    <cfRule type="containsText" dxfId="408" priority="64" operator="containsText" text="CENTRALIZZATO">
      <formula>NOT(ISERROR(SEARCH("CENTRALIZZATO",P1)))</formula>
    </cfRule>
  </conditionalFormatting>
  <conditionalFormatting sqref="P39:P253">
    <cfRule type="containsText" dxfId="407" priority="57" operator="containsText" text="CALDAIE MURALI">
      <formula>NOT(ISERROR(SEARCH("CALDAIE MURALI",P39)))</formula>
    </cfRule>
    <cfRule type="containsText" dxfId="406" priority="58" operator="containsText" text="METANO">
      <formula>NOT(ISERROR(SEARCH("METANO",P39)))</formula>
    </cfRule>
    <cfRule type="containsText" dxfId="405" priority="59" operator="containsText" text="TELERISCALDAMENTO">
      <formula>NOT(ISERROR(SEARCH("TELERISCALDAMENTO",P39)))</formula>
    </cfRule>
    <cfRule type="containsText" dxfId="404" priority="60" operator="containsText" text="CENTRALIZZATO">
      <formula>NOT(ISERROR(SEARCH("CENTRALIZZATO",P39)))</formula>
    </cfRule>
  </conditionalFormatting>
  <conditionalFormatting sqref="P2:P12">
    <cfRule type="containsText" dxfId="403" priority="53" operator="containsText" text="CALDAIE MURALI">
      <formula>NOT(ISERROR(SEARCH("CALDAIE MURALI",P2)))</formula>
    </cfRule>
    <cfRule type="containsText" dxfId="402" priority="54" operator="containsText" text="METANO">
      <formula>NOT(ISERROR(SEARCH("METANO",P2)))</formula>
    </cfRule>
    <cfRule type="containsText" dxfId="401" priority="55" operator="containsText" text="TELERISCALDAMENTO">
      <formula>NOT(ISERROR(SEARCH("TELERISCALDAMENTO",P2)))</formula>
    </cfRule>
    <cfRule type="containsText" dxfId="400" priority="56" operator="containsText" text="CENTRALIZZATO">
      <formula>NOT(ISERROR(SEARCH("CENTRALIZZATO",P2)))</formula>
    </cfRule>
  </conditionalFormatting>
  <conditionalFormatting sqref="P13:P38">
    <cfRule type="containsText" dxfId="399" priority="49" operator="containsText" text="CALDAIE MURALI">
      <formula>NOT(ISERROR(SEARCH("CALDAIE MURALI",P13)))</formula>
    </cfRule>
    <cfRule type="containsText" dxfId="398" priority="50" operator="containsText" text="METANO">
      <formula>NOT(ISERROR(SEARCH("METANO",P13)))</formula>
    </cfRule>
    <cfRule type="containsText" dxfId="397" priority="51" operator="containsText" text="TELERISCALDAMENTO">
      <formula>NOT(ISERROR(SEARCH("TELERISCALDAMENTO",P13)))</formula>
    </cfRule>
    <cfRule type="containsText" dxfId="396" priority="52" operator="containsText" text="CENTRALIZZATO">
      <formula>NOT(ISERROR(SEARCH("CENTRALIZZATO",P13)))</formula>
    </cfRule>
  </conditionalFormatting>
  <conditionalFormatting sqref="G1">
    <cfRule type="containsText" dxfId="395" priority="45" operator="containsText" text="CALDAIE MURALI">
      <formula>NOT(ISERROR(SEARCH("CALDAIE MURALI",G1)))</formula>
    </cfRule>
    <cfRule type="containsText" dxfId="394" priority="46" operator="containsText" text="METANO">
      <formula>NOT(ISERROR(SEARCH("METANO",G1)))</formula>
    </cfRule>
    <cfRule type="containsText" dxfId="393" priority="47" operator="containsText" text="TELERISCALDAMENTO">
      <formula>NOT(ISERROR(SEARCH("TELERISCALDAMENTO",G1)))</formula>
    </cfRule>
    <cfRule type="containsText" dxfId="392" priority="48" operator="containsText" text="CENTRALIZZATO">
      <formula>NOT(ISERROR(SEARCH("CENTRALIZZATO",G1)))</formula>
    </cfRule>
  </conditionalFormatting>
  <conditionalFormatting sqref="Q1">
    <cfRule type="containsText" dxfId="391" priority="41" operator="containsText" text="CALDAIE MURALI">
      <formula>NOT(ISERROR(SEARCH("CALDAIE MURALI",Q1)))</formula>
    </cfRule>
    <cfRule type="containsText" dxfId="390" priority="42" operator="containsText" text="METANO">
      <formula>NOT(ISERROR(SEARCH("METANO",Q1)))</formula>
    </cfRule>
    <cfRule type="containsText" dxfId="389" priority="43" operator="containsText" text="TELERISCALDAMENTO">
      <formula>NOT(ISERROR(SEARCH("TELERISCALDAMENTO",Q1)))</formula>
    </cfRule>
    <cfRule type="containsText" dxfId="388" priority="44" operator="containsText" text="CENTRALIZZATO">
      <formula>NOT(ISERROR(SEARCH("CENTRALIZZATO",Q1)))</formula>
    </cfRule>
  </conditionalFormatting>
  <conditionalFormatting sqref="A42:A62 A64:A86">
    <cfRule type="containsText" dxfId="387" priority="37" operator="containsText" text="CALDAIE MURALI">
      <formula>NOT(ISERROR(SEARCH("CALDAIE MURALI",A42)))</formula>
    </cfRule>
    <cfRule type="containsText" dxfId="386" priority="38" operator="containsText" text="METANO">
      <formula>NOT(ISERROR(SEARCH("METANO",A42)))</formula>
    </cfRule>
    <cfRule type="containsText" dxfId="385" priority="39" operator="containsText" text="TELERISCALDAMENTO">
      <formula>NOT(ISERROR(SEARCH("TELERISCALDAMENTO",A42)))</formula>
    </cfRule>
    <cfRule type="containsText" dxfId="384" priority="40" operator="containsText" text="CENTRALIZZATO">
      <formula>NOT(ISERROR(SEARCH("CENTRALIZZATO",A42)))</formula>
    </cfRule>
  </conditionalFormatting>
  <conditionalFormatting sqref="A2:A41">
    <cfRule type="containsText" dxfId="383" priority="33" operator="containsText" text="CALDAIE MURALI">
      <formula>NOT(ISERROR(SEARCH("CALDAIE MURALI",A2)))</formula>
    </cfRule>
    <cfRule type="containsText" dxfId="382" priority="34" operator="containsText" text="METANO">
      <formula>NOT(ISERROR(SEARCH("METANO",A2)))</formula>
    </cfRule>
    <cfRule type="containsText" dxfId="381" priority="35" operator="containsText" text="TELERISCALDAMENTO">
      <formula>NOT(ISERROR(SEARCH("TELERISCALDAMENTO",A2)))</formula>
    </cfRule>
    <cfRule type="containsText" dxfId="380" priority="36" operator="containsText" text="CENTRALIZZATO">
      <formula>NOT(ISERROR(SEARCH("CENTRALIZZATO",A2)))</formula>
    </cfRule>
  </conditionalFormatting>
  <conditionalFormatting sqref="A87:A97">
    <cfRule type="containsText" dxfId="379" priority="29" operator="containsText" text="CALDAIE MURALI">
      <formula>NOT(ISERROR(SEARCH("CALDAIE MURALI",A87)))</formula>
    </cfRule>
    <cfRule type="containsText" dxfId="378" priority="30" operator="containsText" text="METANO">
      <formula>NOT(ISERROR(SEARCH("METANO",A87)))</formula>
    </cfRule>
    <cfRule type="containsText" dxfId="377" priority="31" operator="containsText" text="TELERISCALDAMENTO">
      <formula>NOT(ISERROR(SEARCH("TELERISCALDAMENTO",A87)))</formula>
    </cfRule>
    <cfRule type="containsText" dxfId="376" priority="32" operator="containsText" text="CENTRALIZZATO">
      <formula>NOT(ISERROR(SEARCH("CENTRALIZZATO",A87)))</formula>
    </cfRule>
  </conditionalFormatting>
  <conditionalFormatting sqref="A98:A134">
    <cfRule type="containsText" dxfId="375" priority="25" operator="containsText" text="CALDAIE MURALI">
      <formula>NOT(ISERROR(SEARCH("CALDAIE MURALI",A98)))</formula>
    </cfRule>
    <cfRule type="containsText" dxfId="374" priority="26" operator="containsText" text="METANO">
      <formula>NOT(ISERROR(SEARCH("METANO",A98)))</formula>
    </cfRule>
    <cfRule type="containsText" dxfId="373" priority="27" operator="containsText" text="TELERISCALDAMENTO">
      <formula>NOT(ISERROR(SEARCH("TELERISCALDAMENTO",A98)))</formula>
    </cfRule>
    <cfRule type="containsText" dxfId="372" priority="28" operator="containsText" text="CENTRALIZZATO">
      <formula>NOT(ISERROR(SEARCH("CENTRALIZZATO",A98)))</formula>
    </cfRule>
  </conditionalFormatting>
  <conditionalFormatting sqref="A135:A170">
    <cfRule type="containsText" dxfId="371" priority="21" operator="containsText" text="CALDAIE MURALI">
      <formula>NOT(ISERROR(SEARCH("CALDAIE MURALI",A135)))</formula>
    </cfRule>
    <cfRule type="containsText" dxfId="370" priority="22" operator="containsText" text="METANO">
      <formula>NOT(ISERROR(SEARCH("METANO",A135)))</formula>
    </cfRule>
    <cfRule type="containsText" dxfId="369" priority="23" operator="containsText" text="TELERISCALDAMENTO">
      <formula>NOT(ISERROR(SEARCH("TELERISCALDAMENTO",A135)))</formula>
    </cfRule>
    <cfRule type="containsText" dxfId="368" priority="24" operator="containsText" text="CENTRALIZZATO">
      <formula>NOT(ISERROR(SEARCH("CENTRALIZZATO",A135)))</formula>
    </cfRule>
  </conditionalFormatting>
  <conditionalFormatting sqref="A171:A233">
    <cfRule type="containsText" dxfId="367" priority="17" operator="containsText" text="CALDAIE MURALI">
      <formula>NOT(ISERROR(SEARCH("CALDAIE MURALI",A171)))</formula>
    </cfRule>
    <cfRule type="containsText" dxfId="366" priority="18" operator="containsText" text="METANO">
      <formula>NOT(ISERROR(SEARCH("METANO",A171)))</formula>
    </cfRule>
    <cfRule type="containsText" dxfId="365" priority="19" operator="containsText" text="TELERISCALDAMENTO">
      <formula>NOT(ISERROR(SEARCH("TELERISCALDAMENTO",A171)))</formula>
    </cfRule>
    <cfRule type="containsText" dxfId="364" priority="20" operator="containsText" text="CENTRALIZZATO">
      <formula>NOT(ISERROR(SEARCH("CENTRALIZZATO",A171)))</formula>
    </cfRule>
  </conditionalFormatting>
  <conditionalFormatting sqref="A234:A243">
    <cfRule type="containsText" dxfId="363" priority="13" operator="containsText" text="CALDAIE MURALI">
      <formula>NOT(ISERROR(SEARCH("CALDAIE MURALI",A234)))</formula>
    </cfRule>
    <cfRule type="containsText" dxfId="362" priority="14" operator="containsText" text="METANO">
      <formula>NOT(ISERROR(SEARCH("METANO",A234)))</formula>
    </cfRule>
    <cfRule type="containsText" dxfId="361" priority="15" operator="containsText" text="TELERISCALDAMENTO">
      <formula>NOT(ISERROR(SEARCH("TELERISCALDAMENTO",A234)))</formula>
    </cfRule>
    <cfRule type="containsText" dxfId="360" priority="16" operator="containsText" text="CENTRALIZZATO">
      <formula>NOT(ISERROR(SEARCH("CENTRALIZZATO",A234)))</formula>
    </cfRule>
  </conditionalFormatting>
  <conditionalFormatting sqref="A244:A253">
    <cfRule type="containsText" dxfId="359" priority="9" operator="containsText" text="CALDAIE MURALI">
      <formula>NOT(ISERROR(SEARCH("CALDAIE MURALI",A244)))</formula>
    </cfRule>
    <cfRule type="containsText" dxfId="358" priority="10" operator="containsText" text="METANO">
      <formula>NOT(ISERROR(SEARCH("METANO",A244)))</formula>
    </cfRule>
    <cfRule type="containsText" dxfId="357" priority="11" operator="containsText" text="TELERISCALDAMENTO">
      <formula>NOT(ISERROR(SEARCH("TELERISCALDAMENTO",A244)))</formula>
    </cfRule>
    <cfRule type="containsText" dxfId="356" priority="12" operator="containsText" text="CENTRALIZZATO">
      <formula>NOT(ISERROR(SEARCH("CENTRALIZZATO",A244)))</formula>
    </cfRule>
  </conditionalFormatting>
  <conditionalFormatting sqref="A1">
    <cfRule type="containsText" dxfId="355" priority="5" operator="containsText" text="CALDAIE MURALI">
      <formula>NOT(ISERROR(SEARCH("CALDAIE MURALI",A1)))</formula>
    </cfRule>
    <cfRule type="containsText" dxfId="354" priority="6" operator="containsText" text="METANO">
      <formula>NOT(ISERROR(SEARCH("METANO",A1)))</formula>
    </cfRule>
    <cfRule type="containsText" dxfId="353" priority="7" operator="containsText" text="TELERISCALDAMENTO">
      <formula>NOT(ISERROR(SEARCH("TELERISCALDAMENTO",A1)))</formula>
    </cfRule>
    <cfRule type="containsText" dxfId="352" priority="8" operator="containsText" text="CENTRALIZZATO">
      <formula>NOT(ISERROR(SEARCH("CENTRALIZZATO",A1)))</formula>
    </cfRule>
  </conditionalFormatting>
  <conditionalFormatting sqref="A63">
    <cfRule type="containsText" dxfId="351" priority="1" operator="containsText" text="CALDAIE MURALI">
      <formula>NOT(ISERROR(SEARCH("CALDAIE MURALI",A63)))</formula>
    </cfRule>
    <cfRule type="containsText" dxfId="350" priority="2" operator="containsText" text="METANO">
      <formula>NOT(ISERROR(SEARCH("METANO",A63)))</formula>
    </cfRule>
    <cfRule type="containsText" dxfId="349" priority="3" operator="containsText" text="TELERISCALDAMENTO">
      <formula>NOT(ISERROR(SEARCH("TELERISCALDAMENTO",A63)))</formula>
    </cfRule>
    <cfRule type="containsText" dxfId="348" priority="4" operator="containsText" text="CENTRALIZZATO">
      <formula>NOT(ISERROR(SEARCH("CENTRALIZZATO",A63)))</formula>
    </cfRule>
  </conditionalFormatting>
  <printOptions horizontalCentered="1" verticalCentered="1"/>
  <pageMargins left="0.78740157480314965" right="0.78740157480314965" top="1.1811023622047245" bottom="1.1811023622047245" header="0" footer="0"/>
  <pageSetup paperSize="8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42" operator="containsText" id="{8A348727-5D8F-40F2-ADE3-D6FFC64E3EDE}">
            <xm:f>NOT(ISERROR(SEARCH($AL$2,AL1)))</xm:f>
            <xm:f>$AL$2</xm:f>
            <x14:dxf>
              <fill>
                <patternFill>
                  <bgColor theme="2" tint="-9.9948118533890809E-2"/>
                </patternFill>
              </fill>
            </x14:dxf>
          </x14:cfRule>
          <xm:sqref>AM1:AN1 AL1:AL1048576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7BF3B-C1F3-4166-A9CB-C80481F98D71}">
  <dimension ref="A1:I29"/>
  <sheetViews>
    <sheetView workbookViewId="0">
      <selection activeCell="I13" sqref="I13"/>
    </sheetView>
  </sheetViews>
  <sheetFormatPr defaultColWidth="9.140625" defaultRowHeight="12.75" x14ac:dyDescent="0.2"/>
  <cols>
    <col min="1" max="1" width="8.42578125" style="61" bestFit="1" customWidth="1"/>
    <col min="2" max="2" width="42.28515625" style="61" bestFit="1" customWidth="1"/>
    <col min="3" max="3" width="13.140625" style="61" bestFit="1" customWidth="1"/>
    <col min="4" max="5" width="9.140625" style="61"/>
    <col min="6" max="6" width="18.7109375" style="61" bestFit="1" customWidth="1"/>
    <col min="7" max="7" width="32.42578125" style="61" bestFit="1" customWidth="1"/>
    <col min="8" max="8" width="9.140625" style="61"/>
    <col min="9" max="9" width="16" style="61" bestFit="1" customWidth="1"/>
    <col min="10" max="13" width="9.140625" style="61"/>
    <col min="14" max="14" width="10.5703125" style="61" bestFit="1" customWidth="1"/>
    <col min="15" max="15" width="13.7109375" style="61" bestFit="1" customWidth="1"/>
    <col min="16" max="16384" width="9.140625" style="61"/>
  </cols>
  <sheetData>
    <row r="1" spans="1:9" ht="14.25" x14ac:dyDescent="0.3">
      <c r="A1" s="232" t="s">
        <v>776</v>
      </c>
      <c r="B1" s="232"/>
      <c r="C1" s="232"/>
      <c r="F1" s="220"/>
      <c r="I1" s="181" t="s">
        <v>857</v>
      </c>
    </row>
    <row r="2" spans="1:9" ht="15.75" x14ac:dyDescent="0.3">
      <c r="A2" s="94" t="s">
        <v>775</v>
      </c>
      <c r="B2" s="94" t="s">
        <v>774</v>
      </c>
      <c r="C2" s="94" t="s">
        <v>796</v>
      </c>
      <c r="F2" s="221"/>
      <c r="I2" s="225">
        <v>1</v>
      </c>
    </row>
    <row r="3" spans="1:9" ht="14.25" x14ac:dyDescent="0.3">
      <c r="A3" s="95" t="s">
        <v>24</v>
      </c>
      <c r="B3" s="95" t="s">
        <v>773</v>
      </c>
      <c r="C3" s="96">
        <v>1.3</v>
      </c>
      <c r="F3" s="220"/>
      <c r="I3" s="226">
        <v>2</v>
      </c>
    </row>
    <row r="4" spans="1:9" ht="14.25" x14ac:dyDescent="0.3">
      <c r="A4" s="95" t="s">
        <v>139</v>
      </c>
      <c r="B4" s="95" t="s">
        <v>772</v>
      </c>
      <c r="C4" s="96">
        <v>1.3</v>
      </c>
      <c r="F4" s="220"/>
      <c r="I4" s="182">
        <v>3</v>
      </c>
    </row>
    <row r="5" spans="1:9" ht="14.25" x14ac:dyDescent="0.3">
      <c r="A5" s="95" t="s">
        <v>169</v>
      </c>
      <c r="B5" s="95" t="s">
        <v>771</v>
      </c>
      <c r="C5" s="96">
        <v>3.4</v>
      </c>
      <c r="F5" s="220"/>
      <c r="I5" s="227">
        <v>4</v>
      </c>
    </row>
    <row r="6" spans="1:9" ht="14.25" x14ac:dyDescent="0.3">
      <c r="A6" s="95" t="s">
        <v>101</v>
      </c>
      <c r="B6" s="95" t="s">
        <v>770</v>
      </c>
      <c r="C6" s="96">
        <v>3.4</v>
      </c>
      <c r="F6" s="199"/>
      <c r="I6" s="228">
        <v>5</v>
      </c>
    </row>
    <row r="7" spans="1:9" ht="14.25" x14ac:dyDescent="0.3">
      <c r="A7" s="95" t="s">
        <v>106</v>
      </c>
      <c r="B7" s="95" t="s">
        <v>769</v>
      </c>
      <c r="C7" s="96">
        <v>3.4</v>
      </c>
      <c r="I7" s="229">
        <v>6</v>
      </c>
    </row>
    <row r="8" spans="1:9" ht="14.25" x14ac:dyDescent="0.3">
      <c r="A8" s="95" t="s">
        <v>768</v>
      </c>
      <c r="B8" s="95" t="s">
        <v>767</v>
      </c>
      <c r="C8" s="96">
        <v>3.4</v>
      </c>
      <c r="I8" s="230">
        <v>7</v>
      </c>
    </row>
    <row r="9" spans="1:9" ht="14.25" x14ac:dyDescent="0.3">
      <c r="A9" s="95" t="s">
        <v>114</v>
      </c>
      <c r="B9" s="95" t="s">
        <v>766</v>
      </c>
      <c r="C9" s="96">
        <v>3.4</v>
      </c>
      <c r="I9" s="231">
        <v>8</v>
      </c>
    </row>
    <row r="10" spans="1:9" x14ac:dyDescent="0.2">
      <c r="A10" s="95" t="s">
        <v>765</v>
      </c>
      <c r="B10" s="95" t="s">
        <v>764</v>
      </c>
      <c r="C10" s="96">
        <v>3.4</v>
      </c>
    </row>
    <row r="11" spans="1:9" x14ac:dyDescent="0.2">
      <c r="A11" s="95" t="s">
        <v>763</v>
      </c>
      <c r="B11" s="95" t="s">
        <v>762</v>
      </c>
      <c r="C11" s="96">
        <v>3.4</v>
      </c>
    </row>
    <row r="12" spans="1:9" x14ac:dyDescent="0.2">
      <c r="A12" s="95" t="s">
        <v>761</v>
      </c>
      <c r="B12" s="95" t="s">
        <v>760</v>
      </c>
      <c r="C12" s="96">
        <v>3.4</v>
      </c>
    </row>
    <row r="13" spans="1:9" x14ac:dyDescent="0.2">
      <c r="A13" s="95" t="s">
        <v>759</v>
      </c>
      <c r="B13" s="95" t="s">
        <v>758</v>
      </c>
      <c r="C13" s="96">
        <v>0.8</v>
      </c>
    </row>
    <row r="14" spans="1:9" x14ac:dyDescent="0.2">
      <c r="F14" s="73" t="s">
        <v>757</v>
      </c>
      <c r="G14" s="60" t="s">
        <v>756</v>
      </c>
    </row>
    <row r="15" spans="1:9" x14ac:dyDescent="0.2">
      <c r="F15" s="73" t="s">
        <v>8</v>
      </c>
      <c r="G15" s="60" t="s">
        <v>755</v>
      </c>
    </row>
    <row r="16" spans="1:9" x14ac:dyDescent="0.2">
      <c r="F16" s="74" t="s">
        <v>733</v>
      </c>
      <c r="G16" s="60" t="s">
        <v>754</v>
      </c>
    </row>
    <row r="17" spans="1:7" ht="14.25" x14ac:dyDescent="0.3">
      <c r="A17" s="233" t="s">
        <v>776</v>
      </c>
      <c r="B17" s="233"/>
      <c r="C17" s="233"/>
      <c r="F17" s="73" t="s">
        <v>734</v>
      </c>
      <c r="G17" s="60" t="s">
        <v>753</v>
      </c>
    </row>
    <row r="18" spans="1:7" ht="15.75" x14ac:dyDescent="0.3">
      <c r="A18" s="178" t="s">
        <v>856</v>
      </c>
      <c r="B18" s="169" t="s">
        <v>855</v>
      </c>
      <c r="C18" s="178" t="s">
        <v>854</v>
      </c>
      <c r="F18" s="73" t="s">
        <v>735</v>
      </c>
      <c r="G18" s="60" t="s">
        <v>752</v>
      </c>
    </row>
    <row r="19" spans="1:7" ht="28.5" x14ac:dyDescent="0.3">
      <c r="A19" s="179" t="s">
        <v>807</v>
      </c>
      <c r="B19" s="170" t="s">
        <v>808</v>
      </c>
      <c r="C19" s="171">
        <v>1.19</v>
      </c>
      <c r="F19" s="73" t="s">
        <v>751</v>
      </c>
      <c r="G19" s="60" t="s">
        <v>750</v>
      </c>
    </row>
    <row r="20" spans="1:7" ht="14.25" x14ac:dyDescent="0.3">
      <c r="A20" s="180" t="s">
        <v>169</v>
      </c>
      <c r="B20" s="172" t="s">
        <v>809</v>
      </c>
      <c r="C20" s="173">
        <v>1.1399999999999999</v>
      </c>
    </row>
    <row r="21" spans="1:7" ht="14.25" x14ac:dyDescent="0.3">
      <c r="A21" s="180" t="s">
        <v>101</v>
      </c>
      <c r="B21" s="172" t="s">
        <v>810</v>
      </c>
      <c r="C21" s="173">
        <v>1.48</v>
      </c>
      <c r="F21" s="73" t="s">
        <v>749</v>
      </c>
      <c r="G21" s="60" t="s">
        <v>748</v>
      </c>
    </row>
    <row r="22" spans="1:7" ht="14.25" x14ac:dyDescent="0.3">
      <c r="A22" s="180" t="s">
        <v>114</v>
      </c>
      <c r="B22" s="172" t="s">
        <v>811</v>
      </c>
      <c r="C22" s="173">
        <v>1.1000000000000001</v>
      </c>
      <c r="F22" s="73" t="s">
        <v>747</v>
      </c>
      <c r="G22" s="60" t="s">
        <v>746</v>
      </c>
    </row>
    <row r="23" spans="1:7" ht="14.25" x14ac:dyDescent="0.3">
      <c r="A23" s="180" t="s">
        <v>765</v>
      </c>
      <c r="B23" s="174" t="s">
        <v>812</v>
      </c>
      <c r="C23" s="173">
        <v>1.1499999999999999</v>
      </c>
    </row>
    <row r="24" spans="1:7" ht="28.5" x14ac:dyDescent="0.3">
      <c r="A24" s="180" t="s">
        <v>763</v>
      </c>
      <c r="B24" s="175" t="s">
        <v>813</v>
      </c>
      <c r="C24" s="173">
        <v>0.76</v>
      </c>
    </row>
    <row r="25" spans="1:7" ht="28.5" x14ac:dyDescent="0.3">
      <c r="A25" s="179" t="s">
        <v>818</v>
      </c>
      <c r="B25" s="176" t="s">
        <v>816</v>
      </c>
      <c r="C25" s="171">
        <v>0.8</v>
      </c>
    </row>
    <row r="26" spans="1:7" ht="28.5" x14ac:dyDescent="0.3">
      <c r="A26" s="179" t="s">
        <v>819</v>
      </c>
      <c r="B26" s="177" t="s">
        <v>817</v>
      </c>
      <c r="C26" s="171">
        <v>0.6</v>
      </c>
    </row>
    <row r="27" spans="1:7" ht="28.5" x14ac:dyDescent="0.3">
      <c r="A27" s="179" t="s">
        <v>820</v>
      </c>
      <c r="B27" s="177" t="s">
        <v>822</v>
      </c>
      <c r="C27" s="171">
        <v>0.59</v>
      </c>
    </row>
    <row r="28" spans="1:7" ht="28.5" x14ac:dyDescent="0.3">
      <c r="A28" s="179" t="s">
        <v>821</v>
      </c>
      <c r="B28" s="177" t="s">
        <v>814</v>
      </c>
      <c r="C28" s="171">
        <v>0.6</v>
      </c>
    </row>
    <row r="29" spans="1:7" ht="28.5" x14ac:dyDescent="0.3">
      <c r="A29" s="180" t="s">
        <v>759</v>
      </c>
      <c r="B29" s="174" t="s">
        <v>815</v>
      </c>
      <c r="C29" s="173">
        <v>0.34</v>
      </c>
    </row>
  </sheetData>
  <mergeCells count="2">
    <mergeCell ref="A1:C1"/>
    <mergeCell ref="A17:C17"/>
  </mergeCells>
  <conditionalFormatting sqref="F16">
    <cfRule type="containsText" dxfId="346" priority="1" operator="containsText" text="CALDAIE MURALI">
      <formula>NOT(ISERROR(SEARCH("CALDAIE MURALI",F16)))</formula>
    </cfRule>
    <cfRule type="containsText" dxfId="345" priority="2" operator="containsText" text="METANO">
      <formula>NOT(ISERROR(SEARCH("METANO",F16)))</formula>
    </cfRule>
    <cfRule type="containsText" dxfId="344" priority="3" operator="containsText" text="TELERISCALDAMENTO">
      <formula>NOT(ISERROR(SEARCH("TELERISCALDAMENTO",F16)))</formula>
    </cfRule>
    <cfRule type="containsText" dxfId="343" priority="4" operator="containsText" text="CENTRALIZZATO">
      <formula>NOT(ISERROR(SEARCH("CENTRALIZZATO",F16)))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C4367-CCBD-4F13-A3E9-E735DD468CAD}">
  <sheetPr>
    <pageSetUpPr fitToPage="1"/>
  </sheetPr>
  <dimension ref="A1:W50"/>
  <sheetViews>
    <sheetView topLeftCell="A47" zoomScale="90" zoomScaleNormal="90" workbookViewId="0">
      <selection activeCell="R116" sqref="R116"/>
    </sheetView>
  </sheetViews>
  <sheetFormatPr defaultRowHeight="15" x14ac:dyDescent="0.25"/>
  <cols>
    <col min="2" max="2" width="11" bestFit="1" customWidth="1"/>
    <col min="3" max="3" width="10.28515625" bestFit="1" customWidth="1"/>
    <col min="5" max="5" width="11" bestFit="1" customWidth="1"/>
    <col min="6" max="6" width="9.28515625" bestFit="1" customWidth="1"/>
    <col min="7" max="7" width="9.5703125" bestFit="1" customWidth="1"/>
    <col min="8" max="8" width="9.28515625" bestFit="1" customWidth="1"/>
    <col min="19" max="19" width="10.42578125" customWidth="1"/>
  </cols>
  <sheetData>
    <row r="1" spans="1:23" x14ac:dyDescent="0.25">
      <c r="A1" s="2" t="s">
        <v>705</v>
      </c>
      <c r="B1" s="2" t="s">
        <v>706</v>
      </c>
      <c r="C1" s="2" t="s">
        <v>707</v>
      </c>
      <c r="D1" s="3" t="s">
        <v>24</v>
      </c>
      <c r="E1" s="3" t="s">
        <v>737</v>
      </c>
      <c r="F1" s="3" t="s">
        <v>139</v>
      </c>
      <c r="G1" s="3" t="s">
        <v>139</v>
      </c>
      <c r="H1" s="3" t="s">
        <v>169</v>
      </c>
      <c r="I1" s="3" t="s">
        <v>169</v>
      </c>
      <c r="J1" s="3" t="s">
        <v>101</v>
      </c>
      <c r="K1" s="3" t="s">
        <v>101</v>
      </c>
      <c r="L1" s="3" t="s">
        <v>106</v>
      </c>
      <c r="M1" s="3" t="s">
        <v>106</v>
      </c>
      <c r="N1" s="3" t="s">
        <v>114</v>
      </c>
      <c r="O1" s="3" t="s">
        <v>114</v>
      </c>
      <c r="P1" s="3" t="s">
        <v>708</v>
      </c>
      <c r="Q1" s="3" t="s">
        <v>710</v>
      </c>
      <c r="R1" s="6" t="s">
        <v>712</v>
      </c>
      <c r="S1" s="6" t="s">
        <v>713</v>
      </c>
    </row>
    <row r="2" spans="1:23" x14ac:dyDescent="0.25">
      <c r="A2" s="7">
        <v>1</v>
      </c>
      <c r="B2" s="8">
        <v>40</v>
      </c>
      <c r="C2" s="9">
        <f>B2/B$10</f>
        <v>0.15873015873015872</v>
      </c>
      <c r="D2" s="8">
        <v>36</v>
      </c>
      <c r="E2" s="15">
        <f t="shared" ref="E2:E9" si="0">D2/$B$10</f>
        <v>0.14285714285714285</v>
      </c>
      <c r="F2" s="8">
        <v>0</v>
      </c>
      <c r="G2" s="42">
        <f t="shared" ref="G2:G9" si="1">F2/$B$10</f>
        <v>0</v>
      </c>
      <c r="H2" s="8">
        <v>4</v>
      </c>
      <c r="I2" s="42">
        <f t="shared" ref="I2:I9" si="2">H2/$B$10</f>
        <v>1.5873015873015872E-2</v>
      </c>
      <c r="J2" s="8">
        <v>0</v>
      </c>
      <c r="K2" s="42">
        <f t="shared" ref="K2:K9" si="3">J2/$B$10</f>
        <v>0</v>
      </c>
      <c r="L2" s="8">
        <v>0</v>
      </c>
      <c r="M2" s="42">
        <f t="shared" ref="M2:M9" si="4">L2/$B$10</f>
        <v>0</v>
      </c>
      <c r="N2" s="8">
        <v>0</v>
      </c>
      <c r="O2" s="42">
        <f t="shared" ref="O2:O9" si="5">N2/$B$10</f>
        <v>0</v>
      </c>
      <c r="P2" s="8">
        <v>18</v>
      </c>
      <c r="Q2" s="8">
        <v>22</v>
      </c>
      <c r="R2" s="8">
        <v>3</v>
      </c>
      <c r="S2" s="8">
        <v>3</v>
      </c>
    </row>
    <row r="3" spans="1:23" x14ac:dyDescent="0.25">
      <c r="A3" s="11">
        <v>2</v>
      </c>
      <c r="B3" s="8">
        <v>45</v>
      </c>
      <c r="C3" s="9">
        <f t="shared" ref="C3:C10" si="6">B3/B$10</f>
        <v>0.17857142857142858</v>
      </c>
      <c r="D3" s="8">
        <v>13</v>
      </c>
      <c r="E3" s="15">
        <f t="shared" si="0"/>
        <v>5.1587301587301584E-2</v>
      </c>
      <c r="F3" s="8">
        <v>0</v>
      </c>
      <c r="G3" s="42">
        <f t="shared" si="1"/>
        <v>0</v>
      </c>
      <c r="H3" s="8">
        <v>15</v>
      </c>
      <c r="I3" s="42">
        <f t="shared" si="2"/>
        <v>5.9523809523809521E-2</v>
      </c>
      <c r="J3" s="8">
        <v>5</v>
      </c>
      <c r="K3" s="42">
        <f t="shared" si="3"/>
        <v>1.984126984126984E-2</v>
      </c>
      <c r="L3" s="8">
        <v>4</v>
      </c>
      <c r="M3" s="42">
        <f t="shared" si="4"/>
        <v>1.5873015873015872E-2</v>
      </c>
      <c r="N3" s="8">
        <v>8</v>
      </c>
      <c r="O3" s="42">
        <f t="shared" si="5"/>
        <v>3.1746031746031744E-2</v>
      </c>
      <c r="P3" s="8">
        <v>16</v>
      </c>
      <c r="Q3" s="8">
        <v>29</v>
      </c>
      <c r="R3" s="8">
        <v>0</v>
      </c>
      <c r="S3" s="8">
        <v>0</v>
      </c>
    </row>
    <row r="4" spans="1:23" x14ac:dyDescent="0.25">
      <c r="A4" s="12">
        <v>3</v>
      </c>
      <c r="B4" s="8">
        <v>11</v>
      </c>
      <c r="C4" s="9">
        <f t="shared" si="6"/>
        <v>4.3650793650793648E-2</v>
      </c>
      <c r="D4" s="8">
        <v>7</v>
      </c>
      <c r="E4" s="15">
        <f t="shared" si="0"/>
        <v>2.7777777777777776E-2</v>
      </c>
      <c r="F4" s="8">
        <v>1</v>
      </c>
      <c r="G4" s="42">
        <f t="shared" si="1"/>
        <v>3.968253968253968E-3</v>
      </c>
      <c r="H4" s="8">
        <v>1</v>
      </c>
      <c r="I4" s="42">
        <f t="shared" si="2"/>
        <v>3.968253968253968E-3</v>
      </c>
      <c r="J4" s="8">
        <v>1</v>
      </c>
      <c r="K4" s="42">
        <f t="shared" si="3"/>
        <v>3.968253968253968E-3</v>
      </c>
      <c r="L4" s="8">
        <v>0</v>
      </c>
      <c r="M4" s="42">
        <f t="shared" si="4"/>
        <v>0</v>
      </c>
      <c r="N4" s="8">
        <v>1</v>
      </c>
      <c r="O4" s="42">
        <f t="shared" si="5"/>
        <v>3.968253968253968E-3</v>
      </c>
      <c r="P4" s="8">
        <v>8</v>
      </c>
      <c r="Q4" s="8">
        <v>3</v>
      </c>
      <c r="R4" s="8">
        <v>0</v>
      </c>
      <c r="S4" s="8">
        <v>0</v>
      </c>
    </row>
    <row r="5" spans="1:23" x14ac:dyDescent="0.25">
      <c r="A5" s="13">
        <v>4</v>
      </c>
      <c r="B5" s="8">
        <v>37</v>
      </c>
      <c r="C5" s="9">
        <f t="shared" si="6"/>
        <v>0.14682539682539683</v>
      </c>
      <c r="D5" s="8">
        <v>25</v>
      </c>
      <c r="E5" s="15">
        <f t="shared" si="0"/>
        <v>9.9206349206349201E-2</v>
      </c>
      <c r="F5" s="8">
        <v>1</v>
      </c>
      <c r="G5" s="42">
        <f t="shared" si="1"/>
        <v>3.968253968253968E-3</v>
      </c>
      <c r="H5" s="8">
        <v>2</v>
      </c>
      <c r="I5" s="42">
        <f t="shared" si="2"/>
        <v>7.9365079365079361E-3</v>
      </c>
      <c r="J5" s="8">
        <v>0</v>
      </c>
      <c r="K5" s="42">
        <f t="shared" si="3"/>
        <v>0</v>
      </c>
      <c r="L5" s="8">
        <v>1</v>
      </c>
      <c r="M5" s="42">
        <f t="shared" si="4"/>
        <v>3.968253968253968E-3</v>
      </c>
      <c r="N5" s="8">
        <v>8</v>
      </c>
      <c r="O5" s="42">
        <f t="shared" si="5"/>
        <v>3.1746031746031744E-2</v>
      </c>
      <c r="P5" s="8">
        <v>0</v>
      </c>
      <c r="Q5" s="8">
        <v>37</v>
      </c>
      <c r="R5" s="8">
        <v>0</v>
      </c>
      <c r="S5" s="8">
        <v>0</v>
      </c>
    </row>
    <row r="6" spans="1:23" x14ac:dyDescent="0.25">
      <c r="A6" s="14">
        <v>5</v>
      </c>
      <c r="B6" s="8">
        <v>36</v>
      </c>
      <c r="C6" s="9">
        <f t="shared" si="6"/>
        <v>0.14285714285714285</v>
      </c>
      <c r="D6" s="8">
        <v>9</v>
      </c>
      <c r="E6" s="15">
        <f t="shared" si="0"/>
        <v>3.5714285714285712E-2</v>
      </c>
      <c r="F6" s="8">
        <v>0</v>
      </c>
      <c r="G6" s="42">
        <f t="shared" si="1"/>
        <v>0</v>
      </c>
      <c r="H6" s="8">
        <v>2</v>
      </c>
      <c r="I6" s="42">
        <f t="shared" si="2"/>
        <v>7.9365079365079361E-3</v>
      </c>
      <c r="J6" s="8">
        <v>14</v>
      </c>
      <c r="K6" s="42">
        <f t="shared" si="3"/>
        <v>5.5555555555555552E-2</v>
      </c>
      <c r="L6" s="8">
        <v>2</v>
      </c>
      <c r="M6" s="42">
        <f t="shared" si="4"/>
        <v>7.9365079365079361E-3</v>
      </c>
      <c r="N6" s="8">
        <v>9</v>
      </c>
      <c r="O6" s="42">
        <f t="shared" si="5"/>
        <v>3.5714285714285712E-2</v>
      </c>
      <c r="P6" s="8">
        <v>0</v>
      </c>
      <c r="Q6" s="8">
        <v>36</v>
      </c>
      <c r="R6" s="8">
        <v>0</v>
      </c>
      <c r="S6" s="8">
        <v>0</v>
      </c>
    </row>
    <row r="7" spans="1:23" x14ac:dyDescent="0.25">
      <c r="A7" s="16">
        <v>6</v>
      </c>
      <c r="B7" s="8">
        <v>63</v>
      </c>
      <c r="C7" s="9">
        <f t="shared" si="6"/>
        <v>0.25</v>
      </c>
      <c r="D7" s="8">
        <v>12</v>
      </c>
      <c r="E7" s="15">
        <f t="shared" si="0"/>
        <v>4.7619047619047616E-2</v>
      </c>
      <c r="F7" s="8">
        <v>1</v>
      </c>
      <c r="G7" s="42">
        <f t="shared" si="1"/>
        <v>3.968253968253968E-3</v>
      </c>
      <c r="H7" s="8">
        <v>17</v>
      </c>
      <c r="I7" s="42">
        <f t="shared" si="2"/>
        <v>6.7460317460317457E-2</v>
      </c>
      <c r="J7" s="8">
        <v>10</v>
      </c>
      <c r="K7" s="42">
        <f t="shared" si="3"/>
        <v>3.968253968253968E-2</v>
      </c>
      <c r="L7" s="8">
        <v>10</v>
      </c>
      <c r="M7" s="42">
        <f t="shared" si="4"/>
        <v>3.968253968253968E-2</v>
      </c>
      <c r="N7" s="8">
        <v>13</v>
      </c>
      <c r="O7" s="42">
        <f t="shared" si="5"/>
        <v>5.1587301587301584E-2</v>
      </c>
      <c r="P7" s="8">
        <v>26</v>
      </c>
      <c r="Q7" s="8">
        <v>37</v>
      </c>
      <c r="R7" s="8">
        <v>0</v>
      </c>
      <c r="S7" s="8">
        <v>0</v>
      </c>
    </row>
    <row r="8" spans="1:23" x14ac:dyDescent="0.25">
      <c r="A8" s="17">
        <v>7</v>
      </c>
      <c r="B8" s="8">
        <v>10</v>
      </c>
      <c r="C8" s="9">
        <f t="shared" si="6"/>
        <v>3.968253968253968E-2</v>
      </c>
      <c r="D8" s="8">
        <v>6</v>
      </c>
      <c r="E8" s="15">
        <f t="shared" si="0"/>
        <v>2.3809523809523808E-2</v>
      </c>
      <c r="F8" s="8">
        <v>0</v>
      </c>
      <c r="G8" s="42">
        <f t="shared" si="1"/>
        <v>0</v>
      </c>
      <c r="H8" s="8">
        <v>3</v>
      </c>
      <c r="I8" s="42">
        <f t="shared" si="2"/>
        <v>1.1904761904761904E-2</v>
      </c>
      <c r="J8" s="8">
        <v>0</v>
      </c>
      <c r="K8" s="42">
        <f t="shared" si="3"/>
        <v>0</v>
      </c>
      <c r="L8" s="8">
        <v>1</v>
      </c>
      <c r="M8" s="42">
        <f t="shared" si="4"/>
        <v>3.968253968253968E-3</v>
      </c>
      <c r="N8" s="8">
        <v>0</v>
      </c>
      <c r="O8" s="42">
        <f t="shared" si="5"/>
        <v>0</v>
      </c>
      <c r="P8" s="8">
        <v>7</v>
      </c>
      <c r="Q8" s="8">
        <v>3</v>
      </c>
      <c r="R8" s="8">
        <v>1</v>
      </c>
      <c r="S8" s="8">
        <v>1</v>
      </c>
    </row>
    <row r="9" spans="1:23" x14ac:dyDescent="0.25">
      <c r="A9" s="18">
        <v>8</v>
      </c>
      <c r="B9" s="8">
        <v>10</v>
      </c>
      <c r="C9" s="9">
        <f t="shared" si="6"/>
        <v>3.968253968253968E-2</v>
      </c>
      <c r="D9" s="8">
        <v>5</v>
      </c>
      <c r="E9" s="15">
        <f t="shared" si="0"/>
        <v>1.984126984126984E-2</v>
      </c>
      <c r="F9" s="8">
        <v>0</v>
      </c>
      <c r="G9" s="42">
        <f t="shared" si="1"/>
        <v>0</v>
      </c>
      <c r="H9" s="8">
        <v>1</v>
      </c>
      <c r="I9" s="42">
        <f t="shared" si="2"/>
        <v>3.968253968253968E-3</v>
      </c>
      <c r="J9" s="8">
        <v>4</v>
      </c>
      <c r="K9" s="42">
        <f t="shared" si="3"/>
        <v>1.5873015873015872E-2</v>
      </c>
      <c r="L9" s="8">
        <v>0</v>
      </c>
      <c r="M9" s="42">
        <f t="shared" si="4"/>
        <v>0</v>
      </c>
      <c r="N9" s="8">
        <v>0</v>
      </c>
      <c r="O9" s="42">
        <f t="shared" si="5"/>
        <v>0</v>
      </c>
      <c r="P9" s="8">
        <v>0</v>
      </c>
      <c r="Q9" s="8">
        <v>10</v>
      </c>
      <c r="R9" s="8">
        <v>0</v>
      </c>
      <c r="S9" s="8">
        <v>0</v>
      </c>
    </row>
    <row r="10" spans="1:23" x14ac:dyDescent="0.25">
      <c r="A10" s="19" t="s">
        <v>723</v>
      </c>
      <c r="B10" s="8">
        <f t="shared" ref="B10:O10" si="7">SUM(B2:B9)</f>
        <v>252</v>
      </c>
      <c r="C10" s="9">
        <f t="shared" si="6"/>
        <v>1</v>
      </c>
      <c r="D10" s="8">
        <f t="shared" si="7"/>
        <v>113</v>
      </c>
      <c r="E10" s="9">
        <f t="shared" si="7"/>
        <v>0.44841269841269832</v>
      </c>
      <c r="F10" s="8">
        <f t="shared" si="7"/>
        <v>3</v>
      </c>
      <c r="G10" s="42">
        <f t="shared" si="7"/>
        <v>1.1904761904761904E-2</v>
      </c>
      <c r="H10" s="8">
        <f t="shared" si="7"/>
        <v>45</v>
      </c>
      <c r="I10" s="42">
        <f t="shared" si="7"/>
        <v>0.17857142857142855</v>
      </c>
      <c r="J10" s="8">
        <f t="shared" si="7"/>
        <v>34</v>
      </c>
      <c r="K10" s="42">
        <f t="shared" si="7"/>
        <v>0.13492063492063491</v>
      </c>
      <c r="L10" s="8">
        <f t="shared" si="7"/>
        <v>18</v>
      </c>
      <c r="M10" s="42">
        <f t="shared" si="7"/>
        <v>7.1428571428571425E-2</v>
      </c>
      <c r="N10" s="8">
        <f t="shared" si="7"/>
        <v>39</v>
      </c>
      <c r="O10" s="42">
        <f t="shared" si="7"/>
        <v>0.15476190476190477</v>
      </c>
      <c r="P10" s="8">
        <f>SUM(P2:P9)</f>
        <v>75</v>
      </c>
      <c r="Q10" s="8">
        <f>SUM(Q2:Q9)</f>
        <v>177</v>
      </c>
      <c r="R10" s="8">
        <f>SUM(R2:R9)</f>
        <v>4</v>
      </c>
      <c r="S10" s="8">
        <f>SUM(S2:S9)</f>
        <v>4</v>
      </c>
    </row>
    <row r="13" spans="1:23" x14ac:dyDescent="0.25">
      <c r="A13" s="2" t="s">
        <v>705</v>
      </c>
      <c r="B13" s="2" t="s">
        <v>706</v>
      </c>
      <c r="D13" s="47"/>
      <c r="E13" s="2" t="s">
        <v>4</v>
      </c>
      <c r="F13" s="2" t="s">
        <v>781</v>
      </c>
      <c r="G13" s="1" t="s">
        <v>782</v>
      </c>
      <c r="H13" s="47" t="s">
        <v>783</v>
      </c>
      <c r="I13" t="s">
        <v>784</v>
      </c>
      <c r="L13" s="8" t="s">
        <v>169</v>
      </c>
      <c r="M13" s="45">
        <v>136</v>
      </c>
      <c r="N13" s="36"/>
      <c r="P13" s="36"/>
      <c r="Q13" s="36"/>
      <c r="S13" s="36"/>
      <c r="T13" s="36"/>
      <c r="V13" s="36"/>
      <c r="W13" s="36"/>
    </row>
    <row r="14" spans="1:23" x14ac:dyDescent="0.25">
      <c r="A14" s="7">
        <v>1</v>
      </c>
      <c r="B14" s="45">
        <v>40</v>
      </c>
      <c r="D14" s="48"/>
      <c r="E14" s="8" t="s">
        <v>169</v>
      </c>
      <c r="F14" s="45">
        <v>136</v>
      </c>
      <c r="G14" s="1">
        <v>113</v>
      </c>
      <c r="H14" s="49">
        <f t="shared" ref="H14:H19" si="8">G14/$F$20</f>
        <v>0.45019920318725098</v>
      </c>
      <c r="I14" s="50">
        <f>F14/F$20</f>
        <v>0.54183266932270913</v>
      </c>
      <c r="L14" s="8" t="s">
        <v>101</v>
      </c>
      <c r="M14" s="21">
        <v>7</v>
      </c>
      <c r="N14" s="22"/>
      <c r="P14" s="39"/>
      <c r="Q14" s="22"/>
      <c r="S14" s="39"/>
      <c r="T14" s="22"/>
      <c r="V14" s="39"/>
      <c r="W14" s="22"/>
    </row>
    <row r="15" spans="1:23" x14ac:dyDescent="0.25">
      <c r="A15" s="11">
        <v>2</v>
      </c>
      <c r="B15" s="21">
        <v>45</v>
      </c>
      <c r="D15" s="51"/>
      <c r="E15" s="8" t="s">
        <v>765</v>
      </c>
      <c r="F15" s="21">
        <v>65</v>
      </c>
      <c r="G15" s="52">
        <f>F15+G14</f>
        <v>178</v>
      </c>
      <c r="H15" s="49">
        <f t="shared" si="8"/>
        <v>0.70916334661354585</v>
      </c>
      <c r="I15" s="50">
        <f>F15/F$20</f>
        <v>0.25896414342629481</v>
      </c>
      <c r="L15" s="8" t="s">
        <v>114</v>
      </c>
      <c r="M15" s="53">
        <v>40</v>
      </c>
      <c r="N15" s="22"/>
      <c r="P15" s="39"/>
      <c r="Q15" s="22"/>
      <c r="S15" s="39"/>
      <c r="T15" s="22"/>
      <c r="V15" s="39"/>
      <c r="W15" s="22"/>
    </row>
    <row r="16" spans="1:23" x14ac:dyDescent="0.25">
      <c r="A16" s="12">
        <v>3</v>
      </c>
      <c r="B16" s="21">
        <v>11</v>
      </c>
      <c r="D16" s="51"/>
      <c r="E16" s="8" t="s">
        <v>114</v>
      </c>
      <c r="F16" s="53">
        <v>40</v>
      </c>
      <c r="G16" s="52">
        <f t="shared" ref="G16:G19" si="9">F16+G15</f>
        <v>218</v>
      </c>
      <c r="H16" s="49">
        <f t="shared" si="8"/>
        <v>0.86852589641434264</v>
      </c>
      <c r="I16" s="50">
        <f t="shared" ref="I16:I19" si="10">F16/F$20</f>
        <v>0.15936254980079681</v>
      </c>
      <c r="L16" s="8" t="s">
        <v>765</v>
      </c>
      <c r="M16" s="21">
        <v>65</v>
      </c>
      <c r="N16" s="22"/>
      <c r="P16" s="39"/>
      <c r="Q16" s="22"/>
      <c r="S16" s="39"/>
      <c r="T16" s="22"/>
      <c r="V16" s="39"/>
      <c r="W16" s="22"/>
    </row>
    <row r="17" spans="1:23" x14ac:dyDescent="0.25">
      <c r="A17" s="13">
        <v>4</v>
      </c>
      <c r="B17" s="21">
        <v>37</v>
      </c>
      <c r="D17" s="51"/>
      <c r="E17" s="8" t="s">
        <v>101</v>
      </c>
      <c r="F17" s="21">
        <v>7</v>
      </c>
      <c r="G17" s="52">
        <f t="shared" si="9"/>
        <v>225</v>
      </c>
      <c r="H17" s="49">
        <f t="shared" si="8"/>
        <v>0.89641434262948205</v>
      </c>
      <c r="I17" s="50">
        <f t="shared" si="10"/>
        <v>2.7888446215139442E-2</v>
      </c>
      <c r="L17" s="8" t="s">
        <v>763</v>
      </c>
      <c r="M17" s="21">
        <v>2</v>
      </c>
      <c r="N17" s="22"/>
      <c r="P17" s="39"/>
      <c r="Q17" s="22"/>
      <c r="S17" s="39"/>
      <c r="T17" s="22"/>
      <c r="V17" s="39"/>
      <c r="W17" s="22"/>
    </row>
    <row r="18" spans="1:23" x14ac:dyDescent="0.25">
      <c r="A18" s="14">
        <v>5</v>
      </c>
      <c r="B18" s="21">
        <v>36</v>
      </c>
      <c r="D18" s="51"/>
      <c r="E18" s="8" t="s">
        <v>763</v>
      </c>
      <c r="F18" s="21">
        <v>2</v>
      </c>
      <c r="G18" s="52">
        <f t="shared" si="9"/>
        <v>227</v>
      </c>
      <c r="H18" s="49">
        <f t="shared" si="8"/>
        <v>0.90438247011952189</v>
      </c>
      <c r="I18" s="50">
        <f t="shared" si="10"/>
        <v>7.9681274900398405E-3</v>
      </c>
      <c r="L18" s="8" t="s">
        <v>759</v>
      </c>
      <c r="M18" s="21">
        <v>1</v>
      </c>
      <c r="N18" s="22"/>
      <c r="P18" s="39"/>
      <c r="Q18" s="22"/>
      <c r="S18" s="39"/>
      <c r="T18" s="22"/>
      <c r="V18" s="39"/>
      <c r="W18" s="22"/>
    </row>
    <row r="19" spans="1:23" x14ac:dyDescent="0.25">
      <c r="A19" s="16">
        <v>6</v>
      </c>
      <c r="B19" s="21">
        <v>63</v>
      </c>
      <c r="D19" s="51"/>
      <c r="E19" s="8" t="s">
        <v>759</v>
      </c>
      <c r="F19" s="21">
        <v>1</v>
      </c>
      <c r="G19" s="52">
        <f t="shared" si="9"/>
        <v>228</v>
      </c>
      <c r="H19" s="49">
        <f t="shared" si="8"/>
        <v>0.9083665338645418</v>
      </c>
      <c r="I19" s="50">
        <f t="shared" si="10"/>
        <v>3.9840637450199202E-3</v>
      </c>
      <c r="M19" s="39"/>
      <c r="N19" s="22"/>
      <c r="P19" s="39"/>
      <c r="Q19" s="22"/>
      <c r="S19" s="39"/>
      <c r="T19" s="22"/>
      <c r="V19" s="39"/>
      <c r="W19" s="22"/>
    </row>
    <row r="20" spans="1:23" x14ac:dyDescent="0.25">
      <c r="A20" s="17">
        <v>7</v>
      </c>
      <c r="B20" s="54">
        <v>10</v>
      </c>
      <c r="D20" s="51"/>
      <c r="E20" s="1"/>
      <c r="F20" s="52">
        <f>SUM(F14:F19)</f>
        <v>251</v>
      </c>
      <c r="G20" s="51"/>
      <c r="H20" s="1"/>
      <c r="M20" s="39"/>
      <c r="N20" s="22"/>
      <c r="P20" s="39"/>
      <c r="Q20" s="22"/>
      <c r="S20" s="39"/>
      <c r="T20" s="22"/>
      <c r="V20" s="39"/>
      <c r="W20" s="22"/>
    </row>
    <row r="21" spans="1:23" x14ac:dyDescent="0.25">
      <c r="A21" s="18">
        <v>8</v>
      </c>
      <c r="B21" s="54">
        <v>10</v>
      </c>
      <c r="D21" s="39">
        <v>8</v>
      </c>
      <c r="E21" s="22"/>
      <c r="F21" s="1"/>
      <c r="G21" s="1"/>
      <c r="H21" s="1"/>
      <c r="K21" s="1"/>
      <c r="L21" s="1"/>
    </row>
    <row r="22" spans="1:23" x14ac:dyDescent="0.25">
      <c r="F22" s="1"/>
      <c r="G22" s="1"/>
      <c r="H22" s="1"/>
      <c r="I22" s="1"/>
      <c r="J22" s="1"/>
      <c r="K22" s="1"/>
      <c r="L22" s="1"/>
    </row>
    <row r="23" spans="1:23" x14ac:dyDescent="0.25">
      <c r="F23" s="1"/>
      <c r="G23" s="1"/>
      <c r="H23" s="1"/>
      <c r="I23" s="1"/>
      <c r="J23" s="1"/>
      <c r="K23" s="1"/>
      <c r="L23" s="1"/>
    </row>
    <row r="24" spans="1:23" x14ac:dyDescent="0.25">
      <c r="F24" s="1"/>
      <c r="G24" s="1"/>
      <c r="H24" s="1"/>
      <c r="I24" s="1"/>
      <c r="J24" s="1"/>
      <c r="K24" s="1"/>
      <c r="L24" s="1"/>
    </row>
    <row r="28" spans="1:23" x14ac:dyDescent="0.25">
      <c r="E28" s="22"/>
      <c r="H28" s="22"/>
      <c r="K28" s="22"/>
      <c r="N28" s="22"/>
      <c r="Q28" s="22"/>
      <c r="T28" s="22"/>
      <c r="W28" s="22"/>
    </row>
    <row r="30" spans="1:23" x14ac:dyDescent="0.25">
      <c r="A30" s="7">
        <v>1</v>
      </c>
      <c r="B30" s="21" t="s">
        <v>723</v>
      </c>
      <c r="D30" s="11">
        <v>2</v>
      </c>
      <c r="E30" s="45">
        <v>0</v>
      </c>
      <c r="G30" s="12">
        <v>3</v>
      </c>
      <c r="H30" s="45">
        <v>0</v>
      </c>
      <c r="J30" s="13">
        <v>4</v>
      </c>
      <c r="K30" s="45">
        <v>0</v>
      </c>
      <c r="M30" s="14">
        <v>5</v>
      </c>
      <c r="N30" s="45">
        <v>0</v>
      </c>
      <c r="P30" s="16">
        <v>6</v>
      </c>
      <c r="Q30" s="45">
        <v>0</v>
      </c>
      <c r="S30" s="17">
        <v>7</v>
      </c>
      <c r="T30" s="45">
        <v>0</v>
      </c>
      <c r="V30" s="18">
        <v>8</v>
      </c>
      <c r="W30" s="45">
        <v>0</v>
      </c>
    </row>
    <row r="31" spans="1:23" x14ac:dyDescent="0.25">
      <c r="A31" s="8" t="s">
        <v>169</v>
      </c>
      <c r="B31" s="45">
        <v>39</v>
      </c>
      <c r="D31" s="8" t="s">
        <v>169</v>
      </c>
      <c r="E31" s="45">
        <v>24</v>
      </c>
      <c r="G31" s="8" t="s">
        <v>169</v>
      </c>
      <c r="H31" s="45">
        <v>9</v>
      </c>
      <c r="J31" s="8" t="s">
        <v>169</v>
      </c>
      <c r="K31" s="45">
        <v>26</v>
      </c>
      <c r="M31" s="8" t="s">
        <v>169</v>
      </c>
      <c r="N31" s="45">
        <v>9</v>
      </c>
      <c r="P31" s="8" t="s">
        <v>169</v>
      </c>
      <c r="Q31" s="45">
        <v>18</v>
      </c>
      <c r="S31" s="8" t="s">
        <v>169</v>
      </c>
      <c r="T31" s="45">
        <v>6</v>
      </c>
      <c r="V31" s="8" t="s">
        <v>169</v>
      </c>
      <c r="W31" s="45">
        <v>5</v>
      </c>
    </row>
    <row r="32" spans="1:23" x14ac:dyDescent="0.25">
      <c r="A32" s="8" t="s">
        <v>101</v>
      </c>
      <c r="B32" s="45">
        <v>0</v>
      </c>
      <c r="D32" s="8" t="s">
        <v>101</v>
      </c>
      <c r="E32" s="45">
        <v>0</v>
      </c>
      <c r="G32" s="8" t="s">
        <v>101</v>
      </c>
      <c r="H32" s="45">
        <v>0</v>
      </c>
      <c r="J32" s="8" t="s">
        <v>101</v>
      </c>
      <c r="K32" s="45">
        <v>0</v>
      </c>
      <c r="M32" s="8" t="s">
        <v>101</v>
      </c>
      <c r="N32" s="45">
        <v>0</v>
      </c>
      <c r="P32" s="8" t="s">
        <v>101</v>
      </c>
      <c r="Q32" s="45">
        <v>7</v>
      </c>
      <c r="S32" s="8" t="s">
        <v>101</v>
      </c>
      <c r="T32" s="45">
        <v>0</v>
      </c>
      <c r="V32" s="8" t="s">
        <v>101</v>
      </c>
      <c r="W32" s="45">
        <v>0</v>
      </c>
    </row>
    <row r="33" spans="1:23" x14ac:dyDescent="0.25">
      <c r="A33" s="8" t="s">
        <v>114</v>
      </c>
      <c r="B33" s="45">
        <v>1</v>
      </c>
      <c r="D33" s="8" t="s">
        <v>114</v>
      </c>
      <c r="E33" s="45">
        <v>9</v>
      </c>
      <c r="G33" s="8" t="s">
        <v>114</v>
      </c>
      <c r="H33" s="45">
        <v>2</v>
      </c>
      <c r="J33" s="8" t="s">
        <v>114</v>
      </c>
      <c r="K33" s="45">
        <v>0</v>
      </c>
      <c r="M33" s="8" t="s">
        <v>114</v>
      </c>
      <c r="N33" s="45">
        <v>11</v>
      </c>
      <c r="P33" s="8" t="s">
        <v>114</v>
      </c>
      <c r="Q33" s="45">
        <v>16</v>
      </c>
      <c r="S33" s="8" t="s">
        <v>114</v>
      </c>
      <c r="T33" s="45">
        <v>1</v>
      </c>
      <c r="V33" s="8" t="s">
        <v>114</v>
      </c>
      <c r="W33" s="45">
        <v>0</v>
      </c>
    </row>
    <row r="34" spans="1:23" x14ac:dyDescent="0.25">
      <c r="A34" s="8" t="s">
        <v>765</v>
      </c>
      <c r="B34" s="45">
        <v>0</v>
      </c>
      <c r="D34" s="8" t="s">
        <v>765</v>
      </c>
      <c r="E34" s="45">
        <v>12</v>
      </c>
      <c r="G34" s="8" t="s">
        <v>765</v>
      </c>
      <c r="H34" s="45">
        <v>0</v>
      </c>
      <c r="J34" s="8" t="s">
        <v>765</v>
      </c>
      <c r="K34" s="45">
        <v>11</v>
      </c>
      <c r="M34" s="8" t="s">
        <v>765</v>
      </c>
      <c r="N34" s="45">
        <v>14</v>
      </c>
      <c r="P34" s="8" t="s">
        <v>765</v>
      </c>
      <c r="Q34" s="45">
        <v>20</v>
      </c>
      <c r="S34" s="8" t="s">
        <v>765</v>
      </c>
      <c r="T34" s="45">
        <v>3</v>
      </c>
      <c r="V34" s="8" t="s">
        <v>765</v>
      </c>
      <c r="W34" s="45">
        <v>5</v>
      </c>
    </row>
    <row r="35" spans="1:23" x14ac:dyDescent="0.25">
      <c r="A35" s="8" t="s">
        <v>763</v>
      </c>
      <c r="B35" s="45">
        <v>0</v>
      </c>
      <c r="D35" s="8" t="s">
        <v>763</v>
      </c>
      <c r="E35" s="45">
        <v>0</v>
      </c>
      <c r="G35" s="8" t="s">
        <v>763</v>
      </c>
      <c r="H35" s="45">
        <v>0</v>
      </c>
      <c r="J35" s="8" t="s">
        <v>763</v>
      </c>
      <c r="K35" s="45">
        <v>0</v>
      </c>
      <c r="M35" s="8" t="s">
        <v>763</v>
      </c>
      <c r="N35" s="45">
        <v>0</v>
      </c>
      <c r="P35" s="8" t="s">
        <v>763</v>
      </c>
      <c r="Q35" s="45">
        <v>2</v>
      </c>
      <c r="S35" s="8" t="s">
        <v>763</v>
      </c>
      <c r="T35" s="45">
        <v>0</v>
      </c>
      <c r="V35" s="8" t="s">
        <v>763</v>
      </c>
      <c r="W35" s="45">
        <v>0</v>
      </c>
    </row>
    <row r="36" spans="1:23" x14ac:dyDescent="0.25">
      <c r="A36" s="8" t="s">
        <v>759</v>
      </c>
      <c r="B36" s="45">
        <v>0</v>
      </c>
      <c r="D36" s="8" t="s">
        <v>759</v>
      </c>
      <c r="E36" s="45">
        <v>0</v>
      </c>
      <c r="G36" s="8" t="s">
        <v>759</v>
      </c>
      <c r="H36" s="45">
        <v>0</v>
      </c>
      <c r="J36" s="8" t="s">
        <v>759</v>
      </c>
      <c r="K36" s="45">
        <v>0</v>
      </c>
      <c r="M36" s="8" t="s">
        <v>759</v>
      </c>
      <c r="N36" s="45">
        <v>1</v>
      </c>
      <c r="P36" s="8" t="s">
        <v>759</v>
      </c>
      <c r="Q36" s="45">
        <v>0</v>
      </c>
      <c r="S36" s="8" t="s">
        <v>759</v>
      </c>
      <c r="T36" s="45">
        <v>0</v>
      </c>
      <c r="V36" s="8" t="s">
        <v>759</v>
      </c>
      <c r="W36" s="45">
        <v>0</v>
      </c>
    </row>
    <row r="37" spans="1:23" x14ac:dyDescent="0.25">
      <c r="B37" s="22"/>
    </row>
    <row r="40" spans="1:23" x14ac:dyDescent="0.25">
      <c r="C40" s="28" t="s">
        <v>785</v>
      </c>
      <c r="D40" s="28" t="s">
        <v>169</v>
      </c>
      <c r="E40" s="28" t="s">
        <v>101</v>
      </c>
      <c r="F40" s="28" t="s">
        <v>114</v>
      </c>
      <c r="G40" s="28" t="s">
        <v>765</v>
      </c>
      <c r="H40" s="28" t="s">
        <v>763</v>
      </c>
      <c r="I40" s="28" t="s">
        <v>759</v>
      </c>
    </row>
    <row r="41" spans="1:23" x14ac:dyDescent="0.25">
      <c r="C41" s="26" t="s">
        <v>786</v>
      </c>
      <c r="D41" s="26">
        <v>39</v>
      </c>
      <c r="E41" s="26"/>
      <c r="F41" s="26">
        <v>1</v>
      </c>
      <c r="G41" s="26"/>
      <c r="H41" s="26"/>
      <c r="I41" s="26"/>
    </row>
    <row r="42" spans="1:23" x14ac:dyDescent="0.25">
      <c r="C42" s="26" t="s">
        <v>787</v>
      </c>
      <c r="D42" s="26">
        <v>24</v>
      </c>
      <c r="E42" s="26"/>
      <c r="F42" s="26">
        <v>9</v>
      </c>
      <c r="G42" s="26">
        <v>12</v>
      </c>
      <c r="H42" s="26"/>
      <c r="I42" s="26"/>
    </row>
    <row r="43" spans="1:23" x14ac:dyDescent="0.25">
      <c r="C43" s="26" t="s">
        <v>788</v>
      </c>
      <c r="D43" s="26">
        <v>9</v>
      </c>
      <c r="E43" s="26"/>
      <c r="F43" s="26">
        <v>2</v>
      </c>
      <c r="G43" s="26"/>
      <c r="H43" s="26"/>
      <c r="I43" s="26"/>
    </row>
    <row r="44" spans="1:23" x14ac:dyDescent="0.25">
      <c r="C44" s="26" t="s">
        <v>789</v>
      </c>
      <c r="D44" s="26">
        <v>26</v>
      </c>
      <c r="E44" s="26"/>
      <c r="F44" s="26"/>
      <c r="G44" s="26">
        <v>11</v>
      </c>
      <c r="H44" s="26"/>
      <c r="I44" s="26"/>
    </row>
    <row r="45" spans="1:23" x14ac:dyDescent="0.25">
      <c r="C45" s="26" t="s">
        <v>790</v>
      </c>
      <c r="D45" s="26">
        <v>9</v>
      </c>
      <c r="E45" s="26"/>
      <c r="F45" s="26">
        <v>11</v>
      </c>
      <c r="G45" s="26">
        <v>14</v>
      </c>
      <c r="H45" s="26"/>
      <c r="I45" s="26">
        <v>1</v>
      </c>
    </row>
    <row r="46" spans="1:23" x14ac:dyDescent="0.25">
      <c r="C46" s="28" t="s">
        <v>791</v>
      </c>
      <c r="D46" s="8">
        <v>18</v>
      </c>
      <c r="E46" s="8">
        <v>7</v>
      </c>
      <c r="F46" s="8">
        <v>16</v>
      </c>
      <c r="G46" s="8">
        <v>20</v>
      </c>
      <c r="H46" s="8">
        <v>2</v>
      </c>
      <c r="I46" s="8"/>
    </row>
    <row r="47" spans="1:23" x14ac:dyDescent="0.25">
      <c r="C47" s="28" t="s">
        <v>792</v>
      </c>
      <c r="D47" s="8">
        <v>6</v>
      </c>
      <c r="E47" s="8"/>
      <c r="F47" s="8">
        <v>1</v>
      </c>
      <c r="G47" s="8">
        <v>3</v>
      </c>
      <c r="H47" s="8"/>
      <c r="I47" s="8"/>
    </row>
    <row r="48" spans="1:23" x14ac:dyDescent="0.25">
      <c r="C48" s="28" t="s">
        <v>793</v>
      </c>
      <c r="D48" s="8">
        <v>5</v>
      </c>
      <c r="E48" s="184"/>
      <c r="F48" s="8"/>
      <c r="G48" s="8">
        <v>5</v>
      </c>
      <c r="H48" s="8"/>
      <c r="I48" s="8"/>
    </row>
    <row r="49" spans="3:9" x14ac:dyDescent="0.25">
      <c r="C49" s="8"/>
      <c r="D49" s="8">
        <f>SUM(D41:D48)</f>
        <v>136</v>
      </c>
      <c r="E49" s="8">
        <f>SUM(E41:E48)</f>
        <v>7</v>
      </c>
      <c r="F49" s="8">
        <f t="shared" ref="F49:I49" si="11">SUM(F41:F48)</f>
        <v>40</v>
      </c>
      <c r="G49" s="8">
        <f t="shared" si="11"/>
        <v>65</v>
      </c>
      <c r="H49" s="8">
        <f t="shared" si="11"/>
        <v>2</v>
      </c>
      <c r="I49" s="8">
        <f t="shared" si="11"/>
        <v>1</v>
      </c>
    </row>
    <row r="50" spans="3:9" x14ac:dyDescent="0.25">
      <c r="E50" t="s">
        <v>794</v>
      </c>
    </row>
  </sheetData>
  <pageMargins left="0.7" right="0.7" top="0.75" bottom="0.75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4E88F-A1E6-4541-8FE6-04F423BD6171}">
  <dimension ref="A1:AT126"/>
  <sheetViews>
    <sheetView topLeftCell="A25" zoomScale="40" zoomScaleNormal="40" workbookViewId="0">
      <selection activeCell="AE83" sqref="AE83"/>
    </sheetView>
  </sheetViews>
  <sheetFormatPr defaultRowHeight="15" x14ac:dyDescent="0.25"/>
  <cols>
    <col min="16" max="16" width="10.7109375" customWidth="1"/>
    <col min="18" max="18" width="11.85546875" customWidth="1"/>
    <col min="22" max="22" width="12.28515625" customWidth="1"/>
  </cols>
  <sheetData>
    <row r="1" spans="1:46" x14ac:dyDescent="0.25">
      <c r="A1" s="2" t="s">
        <v>705</v>
      </c>
      <c r="B1" s="2" t="s">
        <v>706</v>
      </c>
      <c r="C1" s="2" t="s">
        <v>707</v>
      </c>
      <c r="D1" s="3" t="s">
        <v>24</v>
      </c>
      <c r="E1" s="4" t="s">
        <v>24</v>
      </c>
      <c r="F1" s="5" t="s">
        <v>24</v>
      </c>
      <c r="G1" s="3" t="s">
        <v>139</v>
      </c>
      <c r="H1" s="4" t="s">
        <v>139</v>
      </c>
      <c r="I1" s="5" t="s">
        <v>139</v>
      </c>
      <c r="J1" s="3" t="s">
        <v>169</v>
      </c>
      <c r="K1" s="4" t="s">
        <v>169</v>
      </c>
      <c r="L1" s="5" t="s">
        <v>169</v>
      </c>
      <c r="M1" s="3" t="s">
        <v>101</v>
      </c>
      <c r="N1" s="4" t="s">
        <v>101</v>
      </c>
      <c r="O1" s="5" t="s">
        <v>101</v>
      </c>
      <c r="P1" s="3" t="s">
        <v>106</v>
      </c>
      <c r="Q1" s="4" t="s">
        <v>106</v>
      </c>
      <c r="R1" s="5" t="s">
        <v>106</v>
      </c>
      <c r="S1" s="3" t="s">
        <v>114</v>
      </c>
      <c r="T1" s="4" t="s">
        <v>114</v>
      </c>
      <c r="U1" s="5" t="s">
        <v>114</v>
      </c>
      <c r="V1" s="3" t="s">
        <v>708</v>
      </c>
      <c r="W1" s="3" t="s">
        <v>709</v>
      </c>
      <c r="X1" s="3" t="s">
        <v>710</v>
      </c>
      <c r="Y1" s="6" t="s">
        <v>711</v>
      </c>
      <c r="Z1" s="6" t="s">
        <v>712</v>
      </c>
      <c r="AA1" s="6" t="s">
        <v>713</v>
      </c>
      <c r="AB1" s="6" t="s">
        <v>714</v>
      </c>
    </row>
    <row r="2" spans="1:46" x14ac:dyDescent="0.25">
      <c r="A2" s="7">
        <v>1</v>
      </c>
      <c r="B2" s="8">
        <v>40</v>
      </c>
      <c r="C2" s="9">
        <f t="shared" ref="C2:C10" si="0">B2/B$10</f>
        <v>0.15873015873015872</v>
      </c>
      <c r="D2" s="46">
        <f>E2+F2</f>
        <v>36</v>
      </c>
      <c r="E2" s="8">
        <v>14</v>
      </c>
      <c r="F2" s="10">
        <v>22</v>
      </c>
      <c r="G2" s="46">
        <f>H2+I2</f>
        <v>0</v>
      </c>
      <c r="H2" s="8">
        <v>0</v>
      </c>
      <c r="I2" s="10">
        <v>0</v>
      </c>
      <c r="J2" s="46">
        <f>K2+L2</f>
        <v>4</v>
      </c>
      <c r="K2" s="8">
        <v>4</v>
      </c>
      <c r="L2" s="10">
        <v>0</v>
      </c>
      <c r="M2" s="46">
        <f>N2+O2</f>
        <v>0</v>
      </c>
      <c r="N2" s="8">
        <v>0</v>
      </c>
      <c r="O2" s="10">
        <v>0</v>
      </c>
      <c r="P2" s="46">
        <f>Q2+R2</f>
        <v>0</v>
      </c>
      <c r="Q2" s="8">
        <v>0</v>
      </c>
      <c r="R2" s="10">
        <v>0</v>
      </c>
      <c r="S2" s="46">
        <f>T2+U2</f>
        <v>0</v>
      </c>
      <c r="T2" s="8">
        <v>0</v>
      </c>
      <c r="U2" s="10">
        <v>0</v>
      </c>
      <c r="V2" s="8">
        <v>18</v>
      </c>
      <c r="W2" s="9">
        <f>V2/B2</f>
        <v>0.45</v>
      </c>
      <c r="X2" s="8">
        <v>22</v>
      </c>
      <c r="Y2" s="9">
        <f>X2/B2</f>
        <v>0.55000000000000004</v>
      </c>
      <c r="Z2" s="8">
        <v>3</v>
      </c>
      <c r="AA2" s="8">
        <v>3</v>
      </c>
      <c r="AB2" s="8" t="s">
        <v>715</v>
      </c>
    </row>
    <row r="3" spans="1:46" x14ac:dyDescent="0.25">
      <c r="A3" s="11">
        <v>2</v>
      </c>
      <c r="B3" s="8">
        <v>45</v>
      </c>
      <c r="C3" s="9">
        <f t="shared" si="0"/>
        <v>0.17857142857142858</v>
      </c>
      <c r="D3" s="46">
        <f t="shared" ref="D3:D9" si="1">E3+F3</f>
        <v>13</v>
      </c>
      <c r="E3" s="8">
        <v>2</v>
      </c>
      <c r="F3" s="10">
        <v>11</v>
      </c>
      <c r="G3" s="46">
        <f t="shared" ref="G3:G9" si="2">H3+I3</f>
        <v>0</v>
      </c>
      <c r="H3" s="8">
        <v>0</v>
      </c>
      <c r="I3" s="10">
        <v>0</v>
      </c>
      <c r="J3" s="46">
        <f t="shared" ref="J3:J9" si="3">K3+L3</f>
        <v>15</v>
      </c>
      <c r="K3" s="8">
        <v>7</v>
      </c>
      <c r="L3" s="10">
        <v>8</v>
      </c>
      <c r="M3" s="46">
        <f t="shared" ref="M3:M9" si="4">N3+O3</f>
        <v>5</v>
      </c>
      <c r="N3" s="8">
        <v>5</v>
      </c>
      <c r="O3" s="10">
        <v>0</v>
      </c>
      <c r="P3" s="46">
        <f t="shared" ref="P3:P9" si="5">Q3+R3</f>
        <v>4</v>
      </c>
      <c r="Q3" s="8">
        <v>0</v>
      </c>
      <c r="R3" s="10">
        <v>4</v>
      </c>
      <c r="S3" s="46">
        <f t="shared" ref="S3:S9" si="6">T3+U3</f>
        <v>8</v>
      </c>
      <c r="T3" s="8">
        <v>2</v>
      </c>
      <c r="U3" s="10">
        <v>6</v>
      </c>
      <c r="V3" s="8">
        <v>16</v>
      </c>
      <c r="W3" s="9">
        <f t="shared" ref="W3:W9" si="7">V3/B3</f>
        <v>0.35555555555555557</v>
      </c>
      <c r="X3" s="8">
        <v>29</v>
      </c>
      <c r="Y3" s="9">
        <f t="shared" ref="Y3:Y9" si="8">X3/B3</f>
        <v>0.64444444444444449</v>
      </c>
      <c r="Z3" s="8">
        <v>0</v>
      </c>
      <c r="AA3" s="8">
        <v>0</v>
      </c>
      <c r="AB3" s="8" t="s">
        <v>716</v>
      </c>
    </row>
    <row r="4" spans="1:46" x14ac:dyDescent="0.25">
      <c r="A4" s="12">
        <v>3</v>
      </c>
      <c r="B4" s="8">
        <v>11</v>
      </c>
      <c r="C4" s="9">
        <f t="shared" si="0"/>
        <v>4.3650793650793648E-2</v>
      </c>
      <c r="D4" s="46">
        <f t="shared" si="1"/>
        <v>7</v>
      </c>
      <c r="E4" s="8">
        <v>7</v>
      </c>
      <c r="F4" s="10">
        <v>0</v>
      </c>
      <c r="G4" s="46">
        <f t="shared" si="2"/>
        <v>1</v>
      </c>
      <c r="H4" s="8">
        <v>0</v>
      </c>
      <c r="I4" s="10">
        <v>1</v>
      </c>
      <c r="J4" s="46">
        <f t="shared" si="3"/>
        <v>1</v>
      </c>
      <c r="K4" s="8">
        <v>1</v>
      </c>
      <c r="L4" s="10">
        <v>0</v>
      </c>
      <c r="M4" s="46">
        <f t="shared" si="4"/>
        <v>1</v>
      </c>
      <c r="N4" s="8">
        <v>0</v>
      </c>
      <c r="O4" s="10">
        <v>1</v>
      </c>
      <c r="P4" s="46">
        <f t="shared" si="5"/>
        <v>0</v>
      </c>
      <c r="Q4" s="8">
        <v>0</v>
      </c>
      <c r="R4" s="10">
        <v>0</v>
      </c>
      <c r="S4" s="46">
        <f t="shared" si="6"/>
        <v>1</v>
      </c>
      <c r="T4" s="8">
        <v>0</v>
      </c>
      <c r="U4" s="10">
        <v>1</v>
      </c>
      <c r="V4" s="8">
        <v>8</v>
      </c>
      <c r="W4" s="9">
        <f t="shared" si="7"/>
        <v>0.72727272727272729</v>
      </c>
      <c r="X4" s="8">
        <v>3</v>
      </c>
      <c r="Y4" s="9">
        <f t="shared" si="8"/>
        <v>0.27272727272727271</v>
      </c>
      <c r="Z4" s="8">
        <v>0</v>
      </c>
      <c r="AA4" s="8">
        <v>0</v>
      </c>
      <c r="AB4" s="8" t="s">
        <v>717</v>
      </c>
    </row>
    <row r="5" spans="1:46" x14ac:dyDescent="0.25">
      <c r="A5" s="13">
        <v>4</v>
      </c>
      <c r="B5" s="8">
        <v>37</v>
      </c>
      <c r="C5" s="9">
        <f t="shared" si="0"/>
        <v>0.14682539682539683</v>
      </c>
      <c r="D5" s="46">
        <f t="shared" si="1"/>
        <v>25</v>
      </c>
      <c r="E5" s="8">
        <v>0</v>
      </c>
      <c r="F5" s="10">
        <v>25</v>
      </c>
      <c r="G5" s="46">
        <f t="shared" si="2"/>
        <v>1</v>
      </c>
      <c r="H5" s="8">
        <v>0</v>
      </c>
      <c r="I5" s="10">
        <v>1</v>
      </c>
      <c r="J5" s="46">
        <f t="shared" si="3"/>
        <v>2</v>
      </c>
      <c r="K5" s="8">
        <v>0</v>
      </c>
      <c r="L5" s="10">
        <v>2</v>
      </c>
      <c r="M5" s="46">
        <f t="shared" si="4"/>
        <v>0</v>
      </c>
      <c r="N5" s="8">
        <v>0</v>
      </c>
      <c r="O5" s="10">
        <v>0</v>
      </c>
      <c r="P5" s="46">
        <f t="shared" si="5"/>
        <v>1</v>
      </c>
      <c r="Q5" s="8">
        <v>0</v>
      </c>
      <c r="R5" s="10">
        <v>1</v>
      </c>
      <c r="S5" s="46">
        <f t="shared" si="6"/>
        <v>8</v>
      </c>
      <c r="T5" s="8">
        <v>0</v>
      </c>
      <c r="U5" s="10">
        <v>8</v>
      </c>
      <c r="V5" s="8">
        <v>0</v>
      </c>
      <c r="W5" s="9">
        <f t="shared" si="7"/>
        <v>0</v>
      </c>
      <c r="X5" s="8">
        <v>37</v>
      </c>
      <c r="Y5" s="9">
        <f t="shared" si="8"/>
        <v>1</v>
      </c>
      <c r="Z5" s="8">
        <v>0</v>
      </c>
      <c r="AA5" s="8">
        <v>0</v>
      </c>
      <c r="AB5" s="8" t="s">
        <v>718</v>
      </c>
    </row>
    <row r="6" spans="1:46" x14ac:dyDescent="0.25">
      <c r="A6" s="14">
        <v>5</v>
      </c>
      <c r="B6" s="8">
        <v>36</v>
      </c>
      <c r="C6" s="9">
        <f t="shared" si="0"/>
        <v>0.14285714285714285</v>
      </c>
      <c r="D6" s="46">
        <f t="shared" si="1"/>
        <v>9</v>
      </c>
      <c r="E6" s="8">
        <v>0</v>
      </c>
      <c r="F6" s="10">
        <v>9</v>
      </c>
      <c r="G6" s="46">
        <f t="shared" si="2"/>
        <v>0</v>
      </c>
      <c r="H6" s="8">
        <v>0</v>
      </c>
      <c r="I6" s="10">
        <v>0</v>
      </c>
      <c r="J6" s="46">
        <f t="shared" si="3"/>
        <v>2</v>
      </c>
      <c r="K6" s="8">
        <v>0</v>
      </c>
      <c r="L6" s="10">
        <v>2</v>
      </c>
      <c r="M6" s="46">
        <f t="shared" si="4"/>
        <v>14</v>
      </c>
      <c r="N6" s="8">
        <v>0</v>
      </c>
      <c r="O6" s="10">
        <v>14</v>
      </c>
      <c r="P6" s="46">
        <f t="shared" si="5"/>
        <v>2</v>
      </c>
      <c r="Q6" s="8">
        <v>0</v>
      </c>
      <c r="R6" s="10">
        <v>2</v>
      </c>
      <c r="S6" s="46">
        <f t="shared" si="6"/>
        <v>9</v>
      </c>
      <c r="T6" s="8">
        <v>0</v>
      </c>
      <c r="U6" s="10">
        <v>9</v>
      </c>
      <c r="V6" s="8">
        <v>0</v>
      </c>
      <c r="W6" s="15">
        <f t="shared" si="7"/>
        <v>0</v>
      </c>
      <c r="X6" s="8">
        <v>36</v>
      </c>
      <c r="Y6" s="9">
        <f t="shared" si="8"/>
        <v>1</v>
      </c>
      <c r="Z6" s="8">
        <v>0</v>
      </c>
      <c r="AA6" s="8">
        <v>0</v>
      </c>
      <c r="AB6" s="8" t="s">
        <v>719</v>
      </c>
    </row>
    <row r="7" spans="1:46" x14ac:dyDescent="0.25">
      <c r="A7" s="16">
        <v>6</v>
      </c>
      <c r="B7" s="8">
        <v>63</v>
      </c>
      <c r="C7" s="9">
        <f t="shared" si="0"/>
        <v>0.25</v>
      </c>
      <c r="D7" s="46">
        <f t="shared" si="1"/>
        <v>12</v>
      </c>
      <c r="E7" s="8">
        <v>8</v>
      </c>
      <c r="F7" s="10">
        <v>4</v>
      </c>
      <c r="G7" s="46">
        <f t="shared" si="2"/>
        <v>1</v>
      </c>
      <c r="H7" s="8">
        <v>1</v>
      </c>
      <c r="I7" s="10">
        <v>0</v>
      </c>
      <c r="J7" s="46">
        <f t="shared" si="3"/>
        <v>17</v>
      </c>
      <c r="K7" s="8">
        <v>0</v>
      </c>
      <c r="L7" s="10">
        <v>17</v>
      </c>
      <c r="M7" s="46">
        <f t="shared" si="4"/>
        <v>10</v>
      </c>
      <c r="N7" s="8">
        <v>8</v>
      </c>
      <c r="O7" s="10">
        <v>2</v>
      </c>
      <c r="P7" s="46">
        <f t="shared" si="5"/>
        <v>10</v>
      </c>
      <c r="Q7" s="8">
        <v>1</v>
      </c>
      <c r="R7" s="10">
        <v>9</v>
      </c>
      <c r="S7" s="46">
        <f t="shared" si="6"/>
        <v>13</v>
      </c>
      <c r="T7" s="8">
        <v>8</v>
      </c>
      <c r="U7" s="10">
        <v>5</v>
      </c>
      <c r="V7" s="8">
        <v>26</v>
      </c>
      <c r="W7" s="15">
        <f t="shared" si="7"/>
        <v>0.41269841269841268</v>
      </c>
      <c r="X7" s="8">
        <v>37</v>
      </c>
      <c r="Y7" s="9">
        <f t="shared" si="8"/>
        <v>0.58730158730158732</v>
      </c>
      <c r="Z7" s="8">
        <v>0</v>
      </c>
      <c r="AA7" s="8">
        <v>0</v>
      </c>
      <c r="AB7" s="8" t="s">
        <v>720</v>
      </c>
    </row>
    <row r="8" spans="1:46" x14ac:dyDescent="0.25">
      <c r="A8" s="17">
        <v>7</v>
      </c>
      <c r="B8" s="8">
        <v>10</v>
      </c>
      <c r="C8" s="9">
        <f t="shared" si="0"/>
        <v>3.968253968253968E-2</v>
      </c>
      <c r="D8" s="46">
        <f t="shared" si="1"/>
        <v>6</v>
      </c>
      <c r="E8" s="8">
        <v>6</v>
      </c>
      <c r="F8" s="10">
        <v>0</v>
      </c>
      <c r="G8" s="46">
        <f t="shared" si="2"/>
        <v>0</v>
      </c>
      <c r="H8" s="8">
        <v>0</v>
      </c>
      <c r="I8" s="10">
        <v>0</v>
      </c>
      <c r="J8" s="46">
        <f t="shared" si="3"/>
        <v>3</v>
      </c>
      <c r="K8" s="8">
        <v>1</v>
      </c>
      <c r="L8" s="10">
        <v>2</v>
      </c>
      <c r="M8" s="46">
        <f t="shared" si="4"/>
        <v>0</v>
      </c>
      <c r="N8" s="8">
        <v>0</v>
      </c>
      <c r="O8" s="10">
        <v>0</v>
      </c>
      <c r="P8" s="46">
        <f t="shared" si="5"/>
        <v>1</v>
      </c>
      <c r="Q8" s="8">
        <v>0</v>
      </c>
      <c r="R8" s="10">
        <v>1</v>
      </c>
      <c r="S8" s="46">
        <f t="shared" si="6"/>
        <v>0</v>
      </c>
      <c r="T8" s="8">
        <v>0</v>
      </c>
      <c r="U8" s="10">
        <v>0</v>
      </c>
      <c r="V8" s="8">
        <v>7</v>
      </c>
      <c r="W8" s="15">
        <f t="shared" si="7"/>
        <v>0.7</v>
      </c>
      <c r="X8" s="8">
        <v>3</v>
      </c>
      <c r="Y8" s="9">
        <f t="shared" si="8"/>
        <v>0.3</v>
      </c>
      <c r="Z8" s="8">
        <v>1</v>
      </c>
      <c r="AA8" s="8">
        <v>1</v>
      </c>
      <c r="AB8" s="8" t="s">
        <v>721</v>
      </c>
    </row>
    <row r="9" spans="1:46" x14ac:dyDescent="0.25">
      <c r="A9" s="18">
        <v>8</v>
      </c>
      <c r="B9" s="8">
        <v>10</v>
      </c>
      <c r="C9" s="9">
        <f t="shared" si="0"/>
        <v>3.968253968253968E-2</v>
      </c>
      <c r="D9" s="46">
        <f t="shared" si="1"/>
        <v>5</v>
      </c>
      <c r="E9" s="8">
        <v>0</v>
      </c>
      <c r="F9" s="10">
        <v>5</v>
      </c>
      <c r="G9" s="46">
        <f t="shared" si="2"/>
        <v>0</v>
      </c>
      <c r="H9" s="8">
        <v>0</v>
      </c>
      <c r="I9" s="10">
        <v>0</v>
      </c>
      <c r="J9" s="46">
        <f t="shared" si="3"/>
        <v>1</v>
      </c>
      <c r="K9" s="8">
        <v>0</v>
      </c>
      <c r="L9" s="10">
        <v>1</v>
      </c>
      <c r="M9" s="46">
        <f t="shared" si="4"/>
        <v>4</v>
      </c>
      <c r="N9" s="8">
        <v>0</v>
      </c>
      <c r="O9" s="10">
        <v>4</v>
      </c>
      <c r="P9" s="46">
        <f t="shared" si="5"/>
        <v>0</v>
      </c>
      <c r="Q9" s="8">
        <v>0</v>
      </c>
      <c r="R9" s="10">
        <v>0</v>
      </c>
      <c r="S9" s="46">
        <f t="shared" si="6"/>
        <v>0</v>
      </c>
      <c r="T9" s="8">
        <v>0</v>
      </c>
      <c r="U9" s="10">
        <v>0</v>
      </c>
      <c r="V9" s="8">
        <v>0</v>
      </c>
      <c r="W9" s="15">
        <f t="shared" si="7"/>
        <v>0</v>
      </c>
      <c r="X9" s="8">
        <v>10</v>
      </c>
      <c r="Y9" s="9">
        <f t="shared" si="8"/>
        <v>1</v>
      </c>
      <c r="Z9" s="8">
        <v>0</v>
      </c>
      <c r="AA9" s="8">
        <v>0</v>
      </c>
      <c r="AB9" s="8" t="s">
        <v>722</v>
      </c>
    </row>
    <row r="10" spans="1:46" x14ac:dyDescent="0.25">
      <c r="A10" s="19" t="s">
        <v>723</v>
      </c>
      <c r="B10" s="8">
        <f t="shared" ref="B10:S10" si="9">SUM(B2:B9)</f>
        <v>252</v>
      </c>
      <c r="C10" s="9">
        <f t="shared" si="0"/>
        <v>1</v>
      </c>
      <c r="D10" s="8">
        <f t="shared" si="9"/>
        <v>113</v>
      </c>
      <c r="E10" s="8"/>
      <c r="F10" s="10"/>
      <c r="G10" s="8">
        <f t="shared" si="9"/>
        <v>3</v>
      </c>
      <c r="H10" s="8"/>
      <c r="I10" s="10"/>
      <c r="J10" s="8">
        <f t="shared" si="9"/>
        <v>45</v>
      </c>
      <c r="K10" s="8"/>
      <c r="L10" s="10"/>
      <c r="M10" s="8">
        <f t="shared" si="9"/>
        <v>34</v>
      </c>
      <c r="N10" s="8"/>
      <c r="O10" s="10"/>
      <c r="P10" s="8">
        <f t="shared" si="9"/>
        <v>18</v>
      </c>
      <c r="Q10" s="8"/>
      <c r="R10" s="10"/>
      <c r="S10" s="8">
        <f t="shared" si="9"/>
        <v>39</v>
      </c>
      <c r="T10" s="8"/>
      <c r="U10" s="10"/>
      <c r="V10" s="8">
        <f>SUM(V2:V9)</f>
        <v>75</v>
      </c>
      <c r="W10" s="9"/>
      <c r="X10" s="8">
        <f>SUM(X2:X9)</f>
        <v>177</v>
      </c>
      <c r="Y10" s="9"/>
      <c r="Z10" s="8">
        <f>SUM(Z2:Z9)</f>
        <v>4</v>
      </c>
      <c r="AA10" s="8">
        <f>SUM(AA2:AA9)</f>
        <v>4</v>
      </c>
      <c r="AB10" s="8"/>
    </row>
    <row r="13" spans="1:46" x14ac:dyDescent="0.25">
      <c r="B13" s="8" t="s">
        <v>709</v>
      </c>
      <c r="C13" s="8">
        <v>18</v>
      </c>
      <c r="D13" s="9">
        <v>0.41</v>
      </c>
      <c r="H13" s="8" t="s">
        <v>709</v>
      </c>
      <c r="I13" s="8">
        <v>16</v>
      </c>
      <c r="J13" s="9"/>
      <c r="N13" s="8" t="s">
        <v>709</v>
      </c>
      <c r="O13" s="8">
        <v>8</v>
      </c>
      <c r="P13" s="9"/>
      <c r="T13" s="8" t="s">
        <v>709</v>
      </c>
      <c r="U13" s="8"/>
      <c r="V13" s="9"/>
      <c r="AB13" s="20"/>
      <c r="AH13" s="20"/>
      <c r="AN13" s="20"/>
      <c r="AT13" s="20"/>
    </row>
    <row r="14" spans="1:46" x14ac:dyDescent="0.25">
      <c r="B14" s="8" t="s">
        <v>724</v>
      </c>
      <c r="C14" s="21">
        <v>22</v>
      </c>
      <c r="D14" s="9">
        <v>0.59</v>
      </c>
      <c r="H14" s="8" t="s">
        <v>724</v>
      </c>
      <c r="I14" s="21">
        <v>29</v>
      </c>
      <c r="J14" s="9"/>
      <c r="N14" s="8" t="s">
        <v>724</v>
      </c>
      <c r="O14" s="21">
        <v>3</v>
      </c>
      <c r="P14" s="9"/>
      <c r="T14" s="8" t="s">
        <v>724</v>
      </c>
      <c r="U14" s="21">
        <v>37</v>
      </c>
      <c r="V14" s="9"/>
      <c r="AA14" s="22"/>
      <c r="AB14" s="20"/>
      <c r="AG14" s="22"/>
      <c r="AH14" s="20"/>
      <c r="AM14" s="22"/>
      <c r="AN14" s="20"/>
      <c r="AS14" s="22"/>
      <c r="AT14" s="20"/>
    </row>
    <row r="15" spans="1:46" x14ac:dyDescent="0.25">
      <c r="B15" s="8" t="s">
        <v>725</v>
      </c>
      <c r="C15" s="8">
        <v>40</v>
      </c>
      <c r="D15" s="9">
        <v>1</v>
      </c>
      <c r="H15" s="8" t="s">
        <v>726</v>
      </c>
      <c r="I15" s="8">
        <v>45</v>
      </c>
      <c r="J15" s="9"/>
      <c r="N15" s="8" t="s">
        <v>727</v>
      </c>
      <c r="O15" s="8">
        <v>11</v>
      </c>
      <c r="P15" s="9"/>
      <c r="T15" s="8" t="s">
        <v>728</v>
      </c>
      <c r="U15" s="8">
        <v>37</v>
      </c>
      <c r="V15" s="9"/>
      <c r="AB15" s="20"/>
      <c r="AH15" s="20"/>
      <c r="AN15" s="20"/>
      <c r="AT15" s="20"/>
    </row>
    <row r="16" spans="1:46" x14ac:dyDescent="0.25">
      <c r="B16" s="23"/>
      <c r="C16" s="24" t="s">
        <v>169</v>
      </c>
      <c r="D16" s="21">
        <v>17</v>
      </c>
      <c r="H16" s="23"/>
      <c r="I16" s="24" t="s">
        <v>169</v>
      </c>
      <c r="J16" s="21">
        <v>13</v>
      </c>
      <c r="N16" s="23"/>
      <c r="O16" s="24" t="s">
        <v>169</v>
      </c>
      <c r="P16" s="21">
        <v>8</v>
      </c>
      <c r="T16" s="23"/>
      <c r="U16" s="24" t="s">
        <v>169</v>
      </c>
      <c r="V16" s="21"/>
      <c r="Z16" s="1"/>
      <c r="AB16" s="22"/>
      <c r="AF16" s="1"/>
      <c r="AH16" s="22"/>
      <c r="AL16" s="1"/>
      <c r="AN16" s="22"/>
      <c r="AR16" s="1"/>
      <c r="AT16" s="22"/>
    </row>
    <row r="17" spans="2:46" x14ac:dyDescent="0.25">
      <c r="B17" s="25"/>
      <c r="C17" s="24" t="s">
        <v>101</v>
      </c>
      <c r="D17" s="21"/>
      <c r="H17" s="25"/>
      <c r="I17" s="24" t="s">
        <v>101</v>
      </c>
      <c r="J17" s="21"/>
      <c r="N17" s="25"/>
      <c r="O17" s="24" t="s">
        <v>101</v>
      </c>
      <c r="P17" s="21"/>
      <c r="T17" s="25"/>
      <c r="U17" s="24" t="s">
        <v>101</v>
      </c>
      <c r="V17" s="21"/>
      <c r="AB17" s="22"/>
      <c r="AH17" s="22"/>
      <c r="AN17" s="22"/>
      <c r="AT17" s="22"/>
    </row>
    <row r="18" spans="2:46" x14ac:dyDescent="0.25">
      <c r="B18" s="26"/>
      <c r="C18" s="24" t="s">
        <v>114</v>
      </c>
      <c r="D18" s="21">
        <v>1</v>
      </c>
      <c r="H18" s="26"/>
      <c r="I18" s="24" t="s">
        <v>114</v>
      </c>
      <c r="J18" s="21">
        <v>3</v>
      </c>
      <c r="N18" s="26"/>
      <c r="O18" s="24" t="s">
        <v>114</v>
      </c>
      <c r="P18" s="21"/>
      <c r="T18" s="26"/>
      <c r="U18" s="24" t="s">
        <v>114</v>
      </c>
      <c r="V18" s="21"/>
      <c r="AB18" s="22"/>
      <c r="AH18" s="22"/>
      <c r="AN18" s="22"/>
      <c r="AT18" s="22"/>
    </row>
    <row r="19" spans="2:46" x14ac:dyDescent="0.25">
      <c r="B19" s="27"/>
      <c r="C19" s="24" t="s">
        <v>765</v>
      </c>
      <c r="D19" s="21"/>
      <c r="H19" s="27"/>
      <c r="I19" s="24" t="s">
        <v>765</v>
      </c>
      <c r="J19" s="21"/>
      <c r="N19" s="27"/>
      <c r="O19" s="24" t="s">
        <v>765</v>
      </c>
      <c r="P19" s="21"/>
      <c r="T19" s="27"/>
      <c r="U19" s="24" t="s">
        <v>765</v>
      </c>
      <c r="V19" s="21"/>
      <c r="AB19" s="22"/>
      <c r="AH19" s="22"/>
      <c r="AN19" s="22"/>
      <c r="AT19" s="22"/>
    </row>
    <row r="20" spans="2:46" x14ac:dyDescent="0.25">
      <c r="B20" s="28"/>
      <c r="C20" s="24" t="s">
        <v>763</v>
      </c>
      <c r="D20" s="21"/>
      <c r="H20" s="28"/>
      <c r="I20" s="24" t="s">
        <v>763</v>
      </c>
      <c r="J20" s="21"/>
      <c r="N20" s="28"/>
      <c r="O20" s="24" t="s">
        <v>763</v>
      </c>
      <c r="P20" s="21"/>
      <c r="T20" s="28"/>
      <c r="U20" s="24" t="s">
        <v>763</v>
      </c>
      <c r="V20" s="21"/>
      <c r="AB20" s="22"/>
      <c r="AH20" s="22"/>
      <c r="AN20" s="22"/>
      <c r="AT20" s="22"/>
    </row>
    <row r="21" spans="2:46" x14ac:dyDescent="0.25">
      <c r="B21" s="29"/>
      <c r="C21" s="24" t="s">
        <v>759</v>
      </c>
      <c r="D21" s="21"/>
      <c r="H21" s="29"/>
      <c r="I21" s="24" t="s">
        <v>759</v>
      </c>
      <c r="J21" s="21"/>
      <c r="N21" s="29"/>
      <c r="O21" s="24" t="s">
        <v>759</v>
      </c>
      <c r="P21" s="21"/>
      <c r="T21" s="29"/>
      <c r="U21" s="24" t="s">
        <v>759</v>
      </c>
      <c r="V21" s="21"/>
      <c r="AB21" s="22"/>
      <c r="AH21" s="22"/>
      <c r="AN21" s="22"/>
      <c r="AT21" s="22"/>
    </row>
    <row r="22" spans="2:46" x14ac:dyDescent="0.25">
      <c r="B22" s="29"/>
      <c r="C22" s="8" t="s">
        <v>759</v>
      </c>
      <c r="D22" s="21"/>
      <c r="H22" s="29"/>
      <c r="I22" s="8" t="s">
        <v>759</v>
      </c>
      <c r="J22" s="21"/>
      <c r="N22" s="29"/>
      <c r="O22" s="8" t="s">
        <v>759</v>
      </c>
      <c r="P22" s="21"/>
      <c r="T22" s="29"/>
      <c r="U22" s="8" t="s">
        <v>759</v>
      </c>
      <c r="V22" s="21"/>
      <c r="AB22" s="22"/>
      <c r="AH22" s="22"/>
      <c r="AN22" s="22"/>
      <c r="AT22" s="22"/>
    </row>
    <row r="23" spans="2:46" x14ac:dyDescent="0.25">
      <c r="B23" s="28"/>
      <c r="C23" s="8" t="s">
        <v>763</v>
      </c>
      <c r="D23" s="21"/>
      <c r="H23" s="28"/>
      <c r="I23" s="8" t="s">
        <v>763</v>
      </c>
      <c r="J23" s="21"/>
      <c r="N23" s="28"/>
      <c r="O23" s="8" t="s">
        <v>763</v>
      </c>
      <c r="P23" s="21"/>
      <c r="T23" s="28"/>
      <c r="U23" s="8" t="s">
        <v>763</v>
      </c>
      <c r="V23" s="21"/>
      <c r="AB23" s="22"/>
      <c r="AH23" s="22"/>
      <c r="AN23" s="22"/>
      <c r="AT23" s="22"/>
    </row>
    <row r="24" spans="2:46" x14ac:dyDescent="0.25">
      <c r="B24" s="27"/>
      <c r="C24" s="8" t="s">
        <v>765</v>
      </c>
      <c r="D24" s="21"/>
      <c r="H24" s="27"/>
      <c r="I24" s="8" t="s">
        <v>765</v>
      </c>
      <c r="J24" s="21">
        <v>12</v>
      </c>
      <c r="N24" s="27"/>
      <c r="O24" s="8" t="s">
        <v>765</v>
      </c>
      <c r="P24" s="21"/>
      <c r="T24" s="27"/>
      <c r="U24" s="8" t="s">
        <v>765</v>
      </c>
      <c r="V24" s="21">
        <v>11</v>
      </c>
      <c r="AB24" s="22"/>
      <c r="AH24" s="22"/>
      <c r="AN24" s="22"/>
      <c r="AT24" s="22"/>
    </row>
    <row r="25" spans="2:46" x14ac:dyDescent="0.25">
      <c r="B25" s="26"/>
      <c r="C25" s="8" t="s">
        <v>114</v>
      </c>
      <c r="D25" s="21"/>
      <c r="H25" s="26"/>
      <c r="I25" s="8" t="s">
        <v>114</v>
      </c>
      <c r="J25" s="21">
        <v>6</v>
      </c>
      <c r="N25" s="26"/>
      <c r="O25" s="8" t="s">
        <v>114</v>
      </c>
      <c r="P25" s="21">
        <v>2</v>
      </c>
      <c r="T25" s="26"/>
      <c r="U25" s="8" t="s">
        <v>114</v>
      </c>
      <c r="V25" s="21"/>
      <c r="AB25" s="22"/>
      <c r="AH25" s="22"/>
      <c r="AN25" s="22"/>
      <c r="AT25" s="22"/>
    </row>
    <row r="26" spans="2:46" x14ac:dyDescent="0.25">
      <c r="B26" s="25"/>
      <c r="C26" s="8" t="s">
        <v>101</v>
      </c>
      <c r="D26" s="21"/>
      <c r="H26" s="25"/>
      <c r="I26" s="8" t="s">
        <v>101</v>
      </c>
      <c r="J26" s="21"/>
      <c r="N26" s="25"/>
      <c r="O26" s="8" t="s">
        <v>101</v>
      </c>
      <c r="P26" s="21"/>
      <c r="T26" s="25"/>
      <c r="U26" s="8" t="s">
        <v>101</v>
      </c>
      <c r="V26" s="21"/>
      <c r="AB26" s="22"/>
      <c r="AH26" s="22"/>
      <c r="AN26" s="22"/>
      <c r="AT26" s="22"/>
    </row>
    <row r="27" spans="2:46" x14ac:dyDescent="0.25">
      <c r="B27" s="30"/>
      <c r="C27" s="8" t="s">
        <v>169</v>
      </c>
      <c r="D27" s="21">
        <v>22</v>
      </c>
      <c r="H27" s="30"/>
      <c r="I27" s="8" t="s">
        <v>169</v>
      </c>
      <c r="J27" s="21">
        <v>11</v>
      </c>
      <c r="N27" s="30"/>
      <c r="O27" s="8" t="s">
        <v>169</v>
      </c>
      <c r="P27" s="21">
        <v>1</v>
      </c>
      <c r="T27" s="30"/>
      <c r="U27" s="8" t="s">
        <v>169</v>
      </c>
      <c r="V27" s="21">
        <v>26</v>
      </c>
      <c r="AB27" s="22"/>
      <c r="AH27" s="22"/>
      <c r="AN27" s="22"/>
      <c r="AT27" s="22"/>
    </row>
    <row r="33" spans="3:21" x14ac:dyDescent="0.25">
      <c r="D33" s="31"/>
      <c r="S33" s="20"/>
    </row>
    <row r="34" spans="3:21" x14ac:dyDescent="0.25">
      <c r="C34" s="32"/>
      <c r="D34" s="31"/>
      <c r="R34" s="22"/>
      <c r="S34" s="20"/>
    </row>
    <row r="35" spans="3:21" x14ac:dyDescent="0.25">
      <c r="D35" s="31"/>
      <c r="S35" s="20"/>
    </row>
    <row r="36" spans="3:21" x14ac:dyDescent="0.25">
      <c r="D36" s="32"/>
      <c r="Q36" s="1"/>
      <c r="S36" s="22"/>
    </row>
    <row r="37" spans="3:21" x14ac:dyDescent="0.25">
      <c r="D37" s="32"/>
      <c r="S37" s="22"/>
    </row>
    <row r="38" spans="3:21" x14ac:dyDescent="0.25">
      <c r="D38" s="32"/>
      <c r="S38" s="22"/>
    </row>
    <row r="39" spans="3:21" x14ac:dyDescent="0.25">
      <c r="D39" s="32"/>
      <c r="S39" s="22"/>
    </row>
    <row r="40" spans="3:21" x14ac:dyDescent="0.25">
      <c r="D40" s="32"/>
      <c r="S40" s="22"/>
    </row>
    <row r="41" spans="3:21" x14ac:dyDescent="0.25">
      <c r="D41" s="32"/>
      <c r="S41" s="22"/>
    </row>
    <row r="42" spans="3:21" x14ac:dyDescent="0.25">
      <c r="D42" s="32"/>
      <c r="U42" s="22"/>
    </row>
    <row r="43" spans="3:21" x14ac:dyDescent="0.25">
      <c r="D43" s="32"/>
      <c r="U43" s="22"/>
    </row>
    <row r="44" spans="3:21" x14ac:dyDescent="0.25">
      <c r="D44" s="32"/>
      <c r="U44" s="22"/>
    </row>
    <row r="45" spans="3:21" x14ac:dyDescent="0.25">
      <c r="D45" s="32"/>
      <c r="U45" s="22"/>
    </row>
    <row r="46" spans="3:21" x14ac:dyDescent="0.25">
      <c r="D46" s="32"/>
      <c r="U46" s="22"/>
    </row>
    <row r="47" spans="3:21" x14ac:dyDescent="0.25">
      <c r="D47" s="32"/>
      <c r="U47" s="22"/>
    </row>
    <row r="49" spans="2:22" x14ac:dyDescent="0.25">
      <c r="C49" s="32"/>
      <c r="D49" s="32"/>
    </row>
    <row r="50" spans="2:22" x14ac:dyDescent="0.25">
      <c r="C50" s="32"/>
      <c r="D50" s="32"/>
    </row>
    <row r="51" spans="2:22" x14ac:dyDescent="0.25">
      <c r="C51" s="32"/>
      <c r="D51" s="32"/>
    </row>
    <row r="52" spans="2:22" x14ac:dyDescent="0.25">
      <c r="C52" s="32"/>
      <c r="D52" s="32"/>
    </row>
    <row r="53" spans="2:22" x14ac:dyDescent="0.25">
      <c r="C53" s="32"/>
      <c r="D53" s="32"/>
    </row>
    <row r="56" spans="2:22" x14ac:dyDescent="0.25">
      <c r="D56" s="20"/>
    </row>
    <row r="57" spans="2:22" x14ac:dyDescent="0.25">
      <c r="C57" s="22"/>
      <c r="D57" s="20"/>
    </row>
    <row r="58" spans="2:22" x14ac:dyDescent="0.25">
      <c r="B58" s="8" t="s">
        <v>709</v>
      </c>
      <c r="C58" s="33"/>
      <c r="D58" s="9"/>
      <c r="H58" s="8" t="s">
        <v>709</v>
      </c>
      <c r="I58" s="8">
        <v>26</v>
      </c>
      <c r="J58" s="9"/>
      <c r="N58" s="8" t="s">
        <v>709</v>
      </c>
      <c r="O58" s="33">
        <v>7</v>
      </c>
      <c r="P58" s="9"/>
      <c r="T58" s="8" t="s">
        <v>709</v>
      </c>
      <c r="U58" s="33"/>
      <c r="V58" s="9"/>
    </row>
    <row r="59" spans="2:22" x14ac:dyDescent="0.25">
      <c r="B59" s="8" t="s">
        <v>724</v>
      </c>
      <c r="C59" s="34">
        <v>36</v>
      </c>
      <c r="D59" s="9"/>
      <c r="H59" s="8" t="s">
        <v>724</v>
      </c>
      <c r="I59" s="21">
        <v>37</v>
      </c>
      <c r="J59" s="9"/>
      <c r="N59" s="8" t="s">
        <v>724</v>
      </c>
      <c r="O59" s="34">
        <v>3</v>
      </c>
      <c r="P59" s="9"/>
      <c r="T59" s="8" t="s">
        <v>724</v>
      </c>
      <c r="U59" s="34">
        <v>10</v>
      </c>
      <c r="V59" s="9"/>
    </row>
    <row r="60" spans="2:22" x14ac:dyDescent="0.25">
      <c r="B60" s="8" t="s">
        <v>729</v>
      </c>
      <c r="C60" s="8">
        <v>36</v>
      </c>
      <c r="D60" s="9"/>
      <c r="H60" s="8" t="s">
        <v>730</v>
      </c>
      <c r="I60" s="8">
        <v>63</v>
      </c>
      <c r="J60" s="9"/>
      <c r="N60" s="8" t="s">
        <v>731</v>
      </c>
      <c r="O60" s="8">
        <v>10</v>
      </c>
      <c r="P60" s="9"/>
      <c r="T60" s="8" t="s">
        <v>732</v>
      </c>
      <c r="U60" s="8">
        <v>10</v>
      </c>
      <c r="V60" s="9"/>
    </row>
    <row r="61" spans="2:22" x14ac:dyDescent="0.25">
      <c r="B61" s="23"/>
      <c r="C61" s="24" t="s">
        <v>169</v>
      </c>
      <c r="D61" s="34"/>
      <c r="H61" s="23"/>
      <c r="I61" s="24" t="s">
        <v>169</v>
      </c>
      <c r="J61" s="21">
        <v>8</v>
      </c>
      <c r="N61" s="23"/>
      <c r="O61" s="24" t="s">
        <v>169</v>
      </c>
      <c r="P61" s="34">
        <v>6</v>
      </c>
      <c r="T61" s="23"/>
      <c r="U61" s="24" t="s">
        <v>169</v>
      </c>
      <c r="V61" s="34"/>
    </row>
    <row r="62" spans="2:22" x14ac:dyDescent="0.25">
      <c r="B62" s="35"/>
      <c r="C62" s="24" t="s">
        <v>101</v>
      </c>
      <c r="D62" s="34"/>
      <c r="H62" s="25"/>
      <c r="I62" s="24" t="s">
        <v>101</v>
      </c>
      <c r="J62" s="21">
        <v>7</v>
      </c>
      <c r="N62" s="25"/>
      <c r="O62" s="24" t="s">
        <v>101</v>
      </c>
      <c r="P62" s="34"/>
      <c r="T62" s="25"/>
      <c r="U62" s="24" t="s">
        <v>101</v>
      </c>
      <c r="V62" s="34"/>
    </row>
    <row r="63" spans="2:22" x14ac:dyDescent="0.25">
      <c r="B63" s="26"/>
      <c r="C63" s="24" t="s">
        <v>114</v>
      </c>
      <c r="D63" s="34"/>
      <c r="H63" s="26"/>
      <c r="I63" s="24" t="s">
        <v>114</v>
      </c>
      <c r="J63" s="21">
        <v>5</v>
      </c>
      <c r="N63" s="26"/>
      <c r="O63" s="24" t="s">
        <v>114</v>
      </c>
      <c r="P63" s="34">
        <v>1</v>
      </c>
      <c r="T63" s="26"/>
      <c r="U63" s="24" t="s">
        <v>114</v>
      </c>
      <c r="V63" s="34"/>
    </row>
    <row r="64" spans="2:22" x14ac:dyDescent="0.25">
      <c r="B64" s="27"/>
      <c r="C64" s="24" t="s">
        <v>765</v>
      </c>
      <c r="D64" s="34"/>
      <c r="H64" s="27"/>
      <c r="I64" s="24" t="s">
        <v>765</v>
      </c>
      <c r="J64" s="21">
        <v>6</v>
      </c>
      <c r="N64" s="27"/>
      <c r="O64" s="24" t="s">
        <v>765</v>
      </c>
      <c r="P64" s="34"/>
      <c r="T64" s="27"/>
      <c r="U64" s="24" t="s">
        <v>765</v>
      </c>
      <c r="V64" s="34"/>
    </row>
    <row r="65" spans="2:22" x14ac:dyDescent="0.25">
      <c r="B65" s="28"/>
      <c r="C65" s="24" t="s">
        <v>763</v>
      </c>
      <c r="D65" s="34"/>
      <c r="H65" s="28"/>
      <c r="I65" s="24" t="s">
        <v>763</v>
      </c>
      <c r="J65" s="21"/>
      <c r="N65" s="28"/>
      <c r="O65" s="24" t="s">
        <v>763</v>
      </c>
      <c r="P65" s="34"/>
      <c r="T65" s="28"/>
      <c r="U65" s="24" t="s">
        <v>763</v>
      </c>
      <c r="V65" s="34"/>
    </row>
    <row r="66" spans="2:22" x14ac:dyDescent="0.25">
      <c r="B66" s="29"/>
      <c r="C66" s="24" t="s">
        <v>759</v>
      </c>
      <c r="D66" s="34"/>
      <c r="H66" s="29"/>
      <c r="I66" s="24" t="s">
        <v>759</v>
      </c>
      <c r="J66" s="21"/>
      <c r="N66" s="29"/>
      <c r="O66" s="24" t="s">
        <v>759</v>
      </c>
      <c r="P66" s="34"/>
      <c r="T66" s="29"/>
      <c r="U66" s="24" t="s">
        <v>759</v>
      </c>
      <c r="V66" s="34"/>
    </row>
    <row r="67" spans="2:22" x14ac:dyDescent="0.25">
      <c r="B67" s="29"/>
      <c r="C67" s="8" t="s">
        <v>759</v>
      </c>
      <c r="D67" s="34">
        <v>1</v>
      </c>
      <c r="H67" s="29"/>
      <c r="I67" s="8" t="s">
        <v>759</v>
      </c>
      <c r="J67" s="21"/>
      <c r="N67" s="29"/>
      <c r="O67" s="8" t="s">
        <v>759</v>
      </c>
      <c r="P67" s="34"/>
      <c r="T67" s="29"/>
      <c r="U67" s="8" t="s">
        <v>759</v>
      </c>
      <c r="V67" s="34"/>
    </row>
    <row r="68" spans="2:22" x14ac:dyDescent="0.25">
      <c r="B68" s="28"/>
      <c r="C68" s="8" t="s">
        <v>763</v>
      </c>
      <c r="D68" s="34"/>
      <c r="H68" s="28"/>
      <c r="I68" s="8" t="s">
        <v>763</v>
      </c>
      <c r="J68" s="21">
        <v>2</v>
      </c>
      <c r="N68" s="28"/>
      <c r="O68" s="8" t="s">
        <v>763</v>
      </c>
      <c r="P68" s="34"/>
      <c r="T68" s="28"/>
      <c r="U68" s="8" t="s">
        <v>763</v>
      </c>
      <c r="V68" s="34"/>
    </row>
    <row r="69" spans="2:22" x14ac:dyDescent="0.25">
      <c r="B69" s="27"/>
      <c r="C69" s="8" t="s">
        <v>765</v>
      </c>
      <c r="D69" s="34">
        <v>15</v>
      </c>
      <c r="H69" s="27"/>
      <c r="I69" s="8" t="s">
        <v>765</v>
      </c>
      <c r="J69" s="21">
        <v>14</v>
      </c>
      <c r="N69" s="27"/>
      <c r="O69" s="8" t="s">
        <v>765</v>
      </c>
      <c r="P69" s="34">
        <v>3</v>
      </c>
      <c r="T69" s="27"/>
      <c r="U69" s="8" t="s">
        <v>765</v>
      </c>
      <c r="V69" s="34">
        <v>5</v>
      </c>
    </row>
    <row r="70" spans="2:22" x14ac:dyDescent="0.25">
      <c r="B70" s="26"/>
      <c r="C70" s="8" t="s">
        <v>114</v>
      </c>
      <c r="D70" s="34">
        <v>11</v>
      </c>
      <c r="H70" s="26"/>
      <c r="I70" s="8" t="s">
        <v>114</v>
      </c>
      <c r="J70" s="21">
        <v>11</v>
      </c>
      <c r="N70" s="26"/>
      <c r="O70" s="8" t="s">
        <v>114</v>
      </c>
      <c r="P70" s="34"/>
      <c r="T70" s="26"/>
      <c r="U70" s="8" t="s">
        <v>114</v>
      </c>
      <c r="V70" s="34"/>
    </row>
    <row r="71" spans="2:22" x14ac:dyDescent="0.25">
      <c r="B71" s="25"/>
      <c r="C71" s="8" t="s">
        <v>101</v>
      </c>
      <c r="D71" s="34"/>
      <c r="H71" s="25"/>
      <c r="I71" s="8" t="s">
        <v>101</v>
      </c>
      <c r="J71" s="21"/>
      <c r="N71" s="25"/>
      <c r="O71" s="8" t="s">
        <v>101</v>
      </c>
      <c r="P71" s="34"/>
      <c r="T71" s="25"/>
      <c r="U71" s="8" t="s">
        <v>101</v>
      </c>
      <c r="V71" s="34"/>
    </row>
    <row r="72" spans="2:22" x14ac:dyDescent="0.25">
      <c r="B72" s="30"/>
      <c r="C72" s="8" t="s">
        <v>169</v>
      </c>
      <c r="D72" s="34">
        <v>9</v>
      </c>
      <c r="H72" s="30"/>
      <c r="I72" s="8" t="s">
        <v>169</v>
      </c>
      <c r="J72" s="21">
        <v>10</v>
      </c>
      <c r="N72" s="30"/>
      <c r="O72" s="8" t="s">
        <v>169</v>
      </c>
      <c r="P72" s="34"/>
      <c r="T72" s="30"/>
      <c r="U72" s="8" t="s">
        <v>169</v>
      </c>
      <c r="V72" s="34">
        <v>5</v>
      </c>
    </row>
    <row r="73" spans="2:22" x14ac:dyDescent="0.25">
      <c r="C73" s="22"/>
      <c r="D73" s="22"/>
    </row>
    <row r="74" spans="2:22" x14ac:dyDescent="0.25">
      <c r="C74" s="22"/>
      <c r="D74" s="22"/>
    </row>
    <row r="75" spans="2:22" x14ac:dyDescent="0.25">
      <c r="D75" s="20"/>
    </row>
    <row r="76" spans="2:22" x14ac:dyDescent="0.25">
      <c r="C76" s="22"/>
      <c r="D76" s="20"/>
    </row>
    <row r="77" spans="2:22" x14ac:dyDescent="0.25">
      <c r="D77" s="20"/>
    </row>
    <row r="78" spans="2:22" x14ac:dyDescent="0.25">
      <c r="B78" s="1"/>
      <c r="D78" s="22"/>
    </row>
    <row r="79" spans="2:22" x14ac:dyDescent="0.25">
      <c r="D79" s="22"/>
    </row>
    <row r="80" spans="2:22" x14ac:dyDescent="0.25">
      <c r="D80" s="22"/>
    </row>
    <row r="81" spans="3:4" x14ac:dyDescent="0.25">
      <c r="D81" s="22"/>
    </row>
    <row r="82" spans="3:4" x14ac:dyDescent="0.25">
      <c r="D82" s="22"/>
    </row>
    <row r="83" spans="3:4" x14ac:dyDescent="0.25">
      <c r="D83" s="22"/>
    </row>
    <row r="84" spans="3:4" x14ac:dyDescent="0.25">
      <c r="D84" s="22"/>
    </row>
    <row r="85" spans="3:4" x14ac:dyDescent="0.25">
      <c r="D85" s="22"/>
    </row>
    <row r="86" spans="3:4" x14ac:dyDescent="0.25">
      <c r="D86" s="22"/>
    </row>
    <row r="87" spans="3:4" x14ac:dyDescent="0.25">
      <c r="D87" s="22"/>
    </row>
    <row r="88" spans="3:4" x14ac:dyDescent="0.25">
      <c r="D88" s="22"/>
    </row>
    <row r="89" spans="3:4" x14ac:dyDescent="0.25">
      <c r="D89" s="22"/>
    </row>
    <row r="95" spans="3:4" x14ac:dyDescent="0.25">
      <c r="D95" s="20"/>
    </row>
    <row r="96" spans="3:4" x14ac:dyDescent="0.25">
      <c r="C96" s="22"/>
      <c r="D96" s="20"/>
    </row>
    <row r="97" spans="1:28" x14ac:dyDescent="0.25">
      <c r="D97" s="20"/>
    </row>
    <row r="98" spans="1:28" x14ac:dyDescent="0.25">
      <c r="B98" s="1"/>
      <c r="D98" s="22"/>
    </row>
    <row r="99" spans="1:28" x14ac:dyDescent="0.25">
      <c r="D99" s="22"/>
    </row>
    <row r="100" spans="1:28" x14ac:dyDescent="0.25">
      <c r="D100" s="22"/>
    </row>
    <row r="101" spans="1:28" x14ac:dyDescent="0.25">
      <c r="D101" s="22"/>
    </row>
    <row r="102" spans="1:28" x14ac:dyDescent="0.25">
      <c r="D102" s="22"/>
    </row>
    <row r="103" spans="1:28" x14ac:dyDescent="0.25">
      <c r="A103" s="36"/>
      <c r="B103" s="36"/>
      <c r="C103" s="36"/>
      <c r="D103" s="37"/>
      <c r="E103" s="38"/>
      <c r="F103" s="38"/>
      <c r="G103" s="37"/>
      <c r="H103" s="38"/>
      <c r="I103" s="38"/>
      <c r="J103" s="37"/>
      <c r="K103" s="38"/>
      <c r="L103" s="38"/>
      <c r="M103" s="37"/>
      <c r="N103" s="38"/>
      <c r="O103" s="38"/>
      <c r="P103" s="37"/>
      <c r="Q103" s="38"/>
      <c r="R103" s="38"/>
      <c r="S103" s="37"/>
      <c r="T103" s="38"/>
      <c r="U103" s="38"/>
      <c r="V103" s="37"/>
      <c r="W103" s="37"/>
      <c r="X103" s="37"/>
      <c r="Y103" s="37"/>
      <c r="Z103" s="37"/>
      <c r="AA103" s="37"/>
      <c r="AB103" s="37"/>
    </row>
    <row r="104" spans="1:28" x14ac:dyDescent="0.25">
      <c r="A104" s="39"/>
      <c r="C104" s="20"/>
      <c r="F104" s="40"/>
      <c r="I104" s="40"/>
      <c r="L104" s="40"/>
      <c r="O104" s="40"/>
      <c r="R104" s="40"/>
      <c r="U104" s="40"/>
      <c r="W104" s="20"/>
      <c r="Y104" s="20"/>
    </row>
    <row r="105" spans="1:28" x14ac:dyDescent="0.25">
      <c r="A105" s="39"/>
      <c r="C105" s="20"/>
      <c r="F105" s="40"/>
      <c r="I105" s="40"/>
      <c r="L105" s="40"/>
      <c r="O105" s="40"/>
      <c r="R105" s="40"/>
      <c r="U105" s="40"/>
      <c r="W105" s="20"/>
      <c r="Y105" s="20"/>
    </row>
    <row r="106" spans="1:28" x14ac:dyDescent="0.25">
      <c r="A106" s="39"/>
      <c r="C106" s="20"/>
      <c r="F106" s="40"/>
      <c r="I106" s="40"/>
      <c r="L106" s="40"/>
      <c r="O106" s="40"/>
      <c r="R106" s="40"/>
      <c r="U106" s="40"/>
      <c r="W106" s="20"/>
      <c r="Y106" s="20"/>
    </row>
    <row r="107" spans="1:28" x14ac:dyDescent="0.25">
      <c r="A107" s="39"/>
      <c r="C107" s="20"/>
      <c r="F107" s="40"/>
      <c r="I107" s="40"/>
      <c r="L107" s="40"/>
      <c r="O107" s="40"/>
      <c r="R107" s="40"/>
      <c r="U107" s="40"/>
      <c r="W107" s="20"/>
      <c r="Y107" s="20"/>
    </row>
    <row r="108" spans="1:28" x14ac:dyDescent="0.25">
      <c r="A108" s="39"/>
      <c r="C108" s="20"/>
      <c r="F108" s="40"/>
      <c r="I108" s="40"/>
      <c r="L108" s="40"/>
      <c r="O108" s="40"/>
      <c r="R108" s="40"/>
      <c r="U108" s="40"/>
      <c r="W108" s="20"/>
      <c r="Y108" s="20"/>
    </row>
    <row r="109" spans="1:28" x14ac:dyDescent="0.25">
      <c r="A109" s="39"/>
      <c r="C109" s="20"/>
      <c r="F109" s="40"/>
      <c r="I109" s="40"/>
      <c r="L109" s="40"/>
      <c r="O109" s="40"/>
      <c r="R109" s="40"/>
      <c r="U109" s="40"/>
      <c r="W109" s="20"/>
      <c r="Y109" s="20"/>
    </row>
    <row r="110" spans="1:28" x14ac:dyDescent="0.25">
      <c r="A110" s="39"/>
      <c r="C110" s="20"/>
      <c r="F110" s="40"/>
      <c r="I110" s="40"/>
      <c r="L110" s="40"/>
      <c r="O110" s="40"/>
      <c r="R110" s="40"/>
      <c r="U110" s="40"/>
      <c r="W110" s="20"/>
      <c r="Y110" s="20"/>
    </row>
    <row r="111" spans="1:28" x14ac:dyDescent="0.25">
      <c r="A111" s="39"/>
      <c r="C111" s="20"/>
      <c r="F111" s="40"/>
      <c r="I111" s="40"/>
      <c r="L111" s="40"/>
      <c r="O111" s="40"/>
      <c r="R111" s="40"/>
      <c r="U111" s="40"/>
      <c r="W111" s="20"/>
      <c r="Y111" s="20"/>
    </row>
    <row r="112" spans="1:28" x14ac:dyDescent="0.25">
      <c r="A112" s="41"/>
      <c r="C112" s="20"/>
      <c r="F112" s="40"/>
      <c r="I112" s="40"/>
      <c r="L112" s="40"/>
      <c r="O112" s="40"/>
      <c r="R112" s="40"/>
      <c r="U112" s="40"/>
      <c r="W112" s="20"/>
      <c r="Y112" s="20"/>
    </row>
    <row r="113" spans="2:4" x14ac:dyDescent="0.25">
      <c r="C113" s="22"/>
      <c r="D113" s="20"/>
    </row>
    <row r="114" spans="2:4" x14ac:dyDescent="0.25">
      <c r="D114" s="20"/>
    </row>
    <row r="115" spans="2:4" x14ac:dyDescent="0.25">
      <c r="B115" s="1"/>
      <c r="D115" s="22"/>
    </row>
    <row r="116" spans="2:4" x14ac:dyDescent="0.25">
      <c r="D116" s="22"/>
    </row>
    <row r="117" spans="2:4" x14ac:dyDescent="0.25">
      <c r="D117" s="22"/>
    </row>
    <row r="118" spans="2:4" x14ac:dyDescent="0.25">
      <c r="D118" s="22"/>
    </row>
    <row r="119" spans="2:4" x14ac:dyDescent="0.25">
      <c r="D119" s="22"/>
    </row>
    <row r="120" spans="2:4" x14ac:dyDescent="0.25">
      <c r="D120" s="22"/>
    </row>
    <row r="121" spans="2:4" x14ac:dyDescent="0.25">
      <c r="D121" s="22"/>
    </row>
    <row r="122" spans="2:4" x14ac:dyDescent="0.25">
      <c r="D122" s="22"/>
    </row>
    <row r="123" spans="2:4" x14ac:dyDescent="0.25">
      <c r="D123" s="22"/>
    </row>
    <row r="124" spans="2:4" x14ac:dyDescent="0.25">
      <c r="D124" s="22"/>
    </row>
    <row r="125" spans="2:4" x14ac:dyDescent="0.25">
      <c r="D125" s="22"/>
    </row>
    <row r="126" spans="2:4" x14ac:dyDescent="0.25">
      <c r="D126" s="22"/>
    </row>
  </sheetData>
  <printOptions horizontalCentered="1" verticalCentered="1"/>
  <pageMargins left="0" right="0" top="0" bottom="0" header="0" footer="0"/>
  <pageSetup paperSize="8" orientation="landscape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9F8A2-D32D-48A6-BB5E-3105BE1997B2}">
  <dimension ref="A1:V68"/>
  <sheetViews>
    <sheetView zoomScale="68" zoomScaleNormal="68" workbookViewId="0">
      <selection activeCell="T83" sqref="T83"/>
    </sheetView>
  </sheetViews>
  <sheetFormatPr defaultRowHeight="15" x14ac:dyDescent="0.25"/>
  <cols>
    <col min="22" max="22" width="26.42578125" customWidth="1"/>
  </cols>
  <sheetData>
    <row r="1" spans="1:22" x14ac:dyDescent="0.25">
      <c r="A1" s="2" t="s">
        <v>705</v>
      </c>
      <c r="B1" s="2" t="s">
        <v>706</v>
      </c>
      <c r="C1" s="2" t="s">
        <v>707</v>
      </c>
      <c r="D1" s="3" t="s">
        <v>24</v>
      </c>
      <c r="E1" s="3" t="s">
        <v>737</v>
      </c>
      <c r="F1" s="3" t="s">
        <v>139</v>
      </c>
      <c r="G1" s="3" t="s">
        <v>139</v>
      </c>
      <c r="H1" s="3" t="s">
        <v>169</v>
      </c>
      <c r="I1" s="3" t="s">
        <v>169</v>
      </c>
      <c r="J1" s="3" t="s">
        <v>101</v>
      </c>
      <c r="K1" s="3" t="s">
        <v>101</v>
      </c>
      <c r="L1" s="3" t="s">
        <v>106</v>
      </c>
      <c r="M1" s="3" t="s">
        <v>106</v>
      </c>
      <c r="N1" s="3" t="s">
        <v>114</v>
      </c>
      <c r="O1" s="3" t="s">
        <v>114</v>
      </c>
      <c r="P1" s="3" t="s">
        <v>708</v>
      </c>
      <c r="Q1" s="3" t="s">
        <v>709</v>
      </c>
      <c r="R1" s="3" t="s">
        <v>710</v>
      </c>
      <c r="S1" s="6" t="s">
        <v>711</v>
      </c>
      <c r="T1" s="6" t="s">
        <v>712</v>
      </c>
      <c r="U1" s="6" t="s">
        <v>713</v>
      </c>
      <c r="V1" s="6"/>
    </row>
    <row r="2" spans="1:22" x14ac:dyDescent="0.25">
      <c r="A2" s="7">
        <v>1</v>
      </c>
      <c r="B2" s="8">
        <v>40</v>
      </c>
      <c r="C2" s="9">
        <f>B2/B$10</f>
        <v>0.15873015873015872</v>
      </c>
      <c r="D2" s="8">
        <v>36</v>
      </c>
      <c r="E2" s="15">
        <f t="shared" ref="E2:E9" si="0">D2/$B$10</f>
        <v>0.14285714285714285</v>
      </c>
      <c r="F2" s="8">
        <v>0</v>
      </c>
      <c r="G2" s="42">
        <f t="shared" ref="G2:G9" si="1">F2/$B$10</f>
        <v>0</v>
      </c>
      <c r="H2" s="8">
        <v>4</v>
      </c>
      <c r="I2" s="42">
        <f t="shared" ref="I2:I9" si="2">H2/$B$10</f>
        <v>1.5873015873015872E-2</v>
      </c>
      <c r="J2" s="8">
        <v>0</v>
      </c>
      <c r="K2" s="42">
        <f t="shared" ref="K2:K9" si="3">J2/$B$10</f>
        <v>0</v>
      </c>
      <c r="L2" s="8">
        <v>0</v>
      </c>
      <c r="M2" s="42">
        <f t="shared" ref="M2:M9" si="4">L2/$B$10</f>
        <v>0</v>
      </c>
      <c r="N2" s="8">
        <v>0</v>
      </c>
      <c r="O2" s="42">
        <f t="shared" ref="O2:O9" si="5">N2/$B$10</f>
        <v>0</v>
      </c>
      <c r="P2" s="24">
        <v>18</v>
      </c>
      <c r="Q2" s="9">
        <f>P2/$B2</f>
        <v>0.45</v>
      </c>
      <c r="R2" s="43">
        <v>22</v>
      </c>
      <c r="S2" s="9">
        <f>R2/$B2</f>
        <v>0.55000000000000004</v>
      </c>
      <c r="T2" s="8">
        <v>3</v>
      </c>
      <c r="U2" s="8">
        <v>3</v>
      </c>
      <c r="V2" s="8"/>
    </row>
    <row r="3" spans="1:22" x14ac:dyDescent="0.25">
      <c r="A3" s="11">
        <v>2</v>
      </c>
      <c r="B3" s="8">
        <v>45</v>
      </c>
      <c r="C3" s="9">
        <f t="shared" ref="C3:C10" si="6">B3/B$10</f>
        <v>0.17857142857142858</v>
      </c>
      <c r="D3" s="8">
        <v>13</v>
      </c>
      <c r="E3" s="15">
        <f t="shared" si="0"/>
        <v>5.1587301587301584E-2</v>
      </c>
      <c r="F3" s="8">
        <v>0</v>
      </c>
      <c r="G3" s="42">
        <f t="shared" si="1"/>
        <v>0</v>
      </c>
      <c r="H3" s="8">
        <v>15</v>
      </c>
      <c r="I3" s="42">
        <f t="shared" si="2"/>
        <v>5.9523809523809521E-2</v>
      </c>
      <c r="J3" s="8">
        <v>5</v>
      </c>
      <c r="K3" s="42">
        <f t="shared" si="3"/>
        <v>1.984126984126984E-2</v>
      </c>
      <c r="L3" s="8">
        <v>4</v>
      </c>
      <c r="M3" s="42">
        <f t="shared" si="4"/>
        <v>1.5873015873015872E-2</v>
      </c>
      <c r="N3" s="8">
        <v>8</v>
      </c>
      <c r="O3" s="42">
        <f t="shared" si="5"/>
        <v>3.1746031746031744E-2</v>
      </c>
      <c r="P3" s="24">
        <v>16</v>
      </c>
      <c r="Q3" s="9">
        <f t="shared" ref="Q3:Q9" si="7">P3/$B3</f>
        <v>0.35555555555555557</v>
      </c>
      <c r="R3" s="43">
        <v>29</v>
      </c>
      <c r="S3" s="9">
        <f t="shared" ref="S3:S9" si="8">R3/$B3</f>
        <v>0.64444444444444449</v>
      </c>
      <c r="T3" s="8">
        <v>0</v>
      </c>
      <c r="U3" s="8">
        <v>0</v>
      </c>
      <c r="V3" s="8"/>
    </row>
    <row r="4" spans="1:22" x14ac:dyDescent="0.25">
      <c r="A4" s="12">
        <v>3</v>
      </c>
      <c r="B4" s="8">
        <v>11</v>
      </c>
      <c r="C4" s="9">
        <f t="shared" si="6"/>
        <v>4.3650793650793648E-2</v>
      </c>
      <c r="D4" s="8">
        <v>7</v>
      </c>
      <c r="E4" s="15">
        <f t="shared" si="0"/>
        <v>2.7777777777777776E-2</v>
      </c>
      <c r="F4" s="8">
        <v>1</v>
      </c>
      <c r="G4" s="42">
        <f t="shared" si="1"/>
        <v>3.968253968253968E-3</v>
      </c>
      <c r="H4" s="8">
        <v>1</v>
      </c>
      <c r="I4" s="42">
        <f t="shared" si="2"/>
        <v>3.968253968253968E-3</v>
      </c>
      <c r="J4" s="8">
        <v>1</v>
      </c>
      <c r="K4" s="42">
        <f t="shared" si="3"/>
        <v>3.968253968253968E-3</v>
      </c>
      <c r="L4" s="8">
        <v>0</v>
      </c>
      <c r="M4" s="42">
        <f t="shared" si="4"/>
        <v>0</v>
      </c>
      <c r="N4" s="8">
        <v>1</v>
      </c>
      <c r="O4" s="42">
        <f t="shared" si="5"/>
        <v>3.968253968253968E-3</v>
      </c>
      <c r="P4" s="24">
        <v>8</v>
      </c>
      <c r="Q4" s="9">
        <f t="shared" si="7"/>
        <v>0.72727272727272729</v>
      </c>
      <c r="R4" s="43">
        <v>3</v>
      </c>
      <c r="S4" s="9">
        <f t="shared" si="8"/>
        <v>0.27272727272727271</v>
      </c>
      <c r="T4" s="8">
        <v>0</v>
      </c>
      <c r="U4" s="8">
        <v>0</v>
      </c>
      <c r="V4" s="8"/>
    </row>
    <row r="5" spans="1:22" x14ac:dyDescent="0.25">
      <c r="A5" s="13">
        <v>4</v>
      </c>
      <c r="B5" s="8">
        <v>37</v>
      </c>
      <c r="C5" s="9">
        <f t="shared" si="6"/>
        <v>0.14682539682539683</v>
      </c>
      <c r="D5" s="8">
        <v>25</v>
      </c>
      <c r="E5" s="15">
        <f t="shared" si="0"/>
        <v>9.9206349206349201E-2</v>
      </c>
      <c r="F5" s="8">
        <v>1</v>
      </c>
      <c r="G5" s="42">
        <f t="shared" si="1"/>
        <v>3.968253968253968E-3</v>
      </c>
      <c r="H5" s="8">
        <v>2</v>
      </c>
      <c r="I5" s="42">
        <f t="shared" si="2"/>
        <v>7.9365079365079361E-3</v>
      </c>
      <c r="J5" s="8">
        <v>0</v>
      </c>
      <c r="K5" s="42">
        <f t="shared" si="3"/>
        <v>0</v>
      </c>
      <c r="L5" s="8">
        <v>1</v>
      </c>
      <c r="M5" s="42">
        <f t="shared" si="4"/>
        <v>3.968253968253968E-3</v>
      </c>
      <c r="N5" s="8">
        <v>7</v>
      </c>
      <c r="O5" s="42">
        <f t="shared" si="5"/>
        <v>2.7777777777777776E-2</v>
      </c>
      <c r="P5" s="24">
        <v>0</v>
      </c>
      <c r="Q5" s="9">
        <f t="shared" si="7"/>
        <v>0</v>
      </c>
      <c r="R5" s="43">
        <v>37</v>
      </c>
      <c r="S5" s="9">
        <f t="shared" si="8"/>
        <v>1</v>
      </c>
      <c r="T5" s="8">
        <v>0</v>
      </c>
      <c r="U5" s="8">
        <v>0</v>
      </c>
      <c r="V5" s="8"/>
    </row>
    <row r="6" spans="1:22" x14ac:dyDescent="0.25">
      <c r="A6" s="14">
        <v>5</v>
      </c>
      <c r="B6" s="8">
        <v>36</v>
      </c>
      <c r="C6" s="9">
        <f t="shared" si="6"/>
        <v>0.14285714285714285</v>
      </c>
      <c r="D6" s="8">
        <v>9</v>
      </c>
      <c r="E6" s="15">
        <f t="shared" si="0"/>
        <v>3.5714285714285712E-2</v>
      </c>
      <c r="F6" s="8">
        <v>0</v>
      </c>
      <c r="G6" s="42">
        <f t="shared" si="1"/>
        <v>0</v>
      </c>
      <c r="H6" s="8">
        <v>0</v>
      </c>
      <c r="I6" s="42">
        <f t="shared" si="2"/>
        <v>0</v>
      </c>
      <c r="J6" s="8">
        <v>15</v>
      </c>
      <c r="K6" s="42">
        <f t="shared" si="3"/>
        <v>5.9523809523809521E-2</v>
      </c>
      <c r="L6" s="8">
        <v>2</v>
      </c>
      <c r="M6" s="42">
        <f t="shared" si="4"/>
        <v>7.9365079365079361E-3</v>
      </c>
      <c r="N6" s="8">
        <v>9</v>
      </c>
      <c r="O6" s="42">
        <f t="shared" si="5"/>
        <v>3.5714285714285712E-2</v>
      </c>
      <c r="P6" s="24">
        <v>0</v>
      </c>
      <c r="Q6" s="9">
        <f t="shared" si="7"/>
        <v>0</v>
      </c>
      <c r="R6" s="43">
        <v>36</v>
      </c>
      <c r="S6" s="9">
        <f t="shared" si="8"/>
        <v>1</v>
      </c>
      <c r="T6" s="8">
        <v>0</v>
      </c>
      <c r="U6" s="8">
        <v>0</v>
      </c>
      <c r="V6" s="8"/>
    </row>
    <row r="7" spans="1:22" x14ac:dyDescent="0.25">
      <c r="A7" s="16">
        <v>6</v>
      </c>
      <c r="B7" s="8">
        <v>63</v>
      </c>
      <c r="C7" s="9">
        <f t="shared" si="6"/>
        <v>0.25</v>
      </c>
      <c r="D7" s="8">
        <v>12</v>
      </c>
      <c r="E7" s="15">
        <f t="shared" si="0"/>
        <v>4.7619047619047616E-2</v>
      </c>
      <c r="F7" s="8">
        <v>1</v>
      </c>
      <c r="G7" s="42">
        <f t="shared" si="1"/>
        <v>3.968253968253968E-3</v>
      </c>
      <c r="H7" s="8">
        <v>17</v>
      </c>
      <c r="I7" s="42">
        <f t="shared" si="2"/>
        <v>6.7460317460317457E-2</v>
      </c>
      <c r="J7" s="8">
        <v>10</v>
      </c>
      <c r="K7" s="42">
        <f t="shared" si="3"/>
        <v>3.968253968253968E-2</v>
      </c>
      <c r="L7" s="8">
        <v>10</v>
      </c>
      <c r="M7" s="42">
        <f t="shared" si="4"/>
        <v>3.968253968253968E-2</v>
      </c>
      <c r="N7" s="8">
        <v>13</v>
      </c>
      <c r="O7" s="42">
        <f t="shared" si="5"/>
        <v>5.1587301587301584E-2</v>
      </c>
      <c r="P7" s="24">
        <v>26</v>
      </c>
      <c r="Q7" s="9">
        <f t="shared" si="7"/>
        <v>0.41269841269841268</v>
      </c>
      <c r="R7" s="43">
        <v>37</v>
      </c>
      <c r="S7" s="9">
        <f t="shared" si="8"/>
        <v>0.58730158730158732</v>
      </c>
      <c r="T7" s="8">
        <v>0</v>
      </c>
      <c r="U7" s="8">
        <v>0</v>
      </c>
      <c r="V7" s="8"/>
    </row>
    <row r="8" spans="1:22" x14ac:dyDescent="0.25">
      <c r="A8" s="17">
        <v>7</v>
      </c>
      <c r="B8" s="8">
        <v>10</v>
      </c>
      <c r="C8" s="9">
        <f t="shared" si="6"/>
        <v>3.968253968253968E-2</v>
      </c>
      <c r="D8" s="8">
        <v>6</v>
      </c>
      <c r="E8" s="15">
        <f t="shared" si="0"/>
        <v>2.3809523809523808E-2</v>
      </c>
      <c r="F8" s="8">
        <v>0</v>
      </c>
      <c r="G8" s="42">
        <f t="shared" si="1"/>
        <v>0</v>
      </c>
      <c r="H8" s="8">
        <v>3</v>
      </c>
      <c r="I8" s="42">
        <f t="shared" si="2"/>
        <v>1.1904761904761904E-2</v>
      </c>
      <c r="J8" s="8">
        <v>0</v>
      </c>
      <c r="K8" s="42">
        <f t="shared" si="3"/>
        <v>0</v>
      </c>
      <c r="L8" s="8">
        <v>1</v>
      </c>
      <c r="M8" s="42">
        <f t="shared" si="4"/>
        <v>3.968253968253968E-3</v>
      </c>
      <c r="N8" s="8">
        <v>0</v>
      </c>
      <c r="O8" s="42">
        <f t="shared" si="5"/>
        <v>0</v>
      </c>
      <c r="P8" s="24">
        <v>7</v>
      </c>
      <c r="Q8" s="9">
        <f t="shared" si="7"/>
        <v>0.7</v>
      </c>
      <c r="R8" s="43">
        <v>3</v>
      </c>
      <c r="S8" s="9">
        <f t="shared" si="8"/>
        <v>0.3</v>
      </c>
      <c r="T8" s="8">
        <v>1</v>
      </c>
      <c r="U8" s="8">
        <v>1</v>
      </c>
      <c r="V8" s="8"/>
    </row>
    <row r="9" spans="1:22" x14ac:dyDescent="0.25">
      <c r="A9" s="18">
        <v>8</v>
      </c>
      <c r="B9" s="8">
        <v>10</v>
      </c>
      <c r="C9" s="9">
        <f t="shared" si="6"/>
        <v>3.968253968253968E-2</v>
      </c>
      <c r="D9" s="8">
        <v>5</v>
      </c>
      <c r="E9" s="15">
        <f t="shared" si="0"/>
        <v>1.984126984126984E-2</v>
      </c>
      <c r="F9" s="8">
        <v>0</v>
      </c>
      <c r="G9" s="42">
        <f t="shared" si="1"/>
        <v>0</v>
      </c>
      <c r="H9" s="8">
        <v>1</v>
      </c>
      <c r="I9" s="42">
        <f t="shared" si="2"/>
        <v>3.968253968253968E-3</v>
      </c>
      <c r="J9" s="8">
        <v>4</v>
      </c>
      <c r="K9" s="42">
        <f t="shared" si="3"/>
        <v>1.5873015873015872E-2</v>
      </c>
      <c r="L9" s="8">
        <v>0</v>
      </c>
      <c r="M9" s="42">
        <f t="shared" si="4"/>
        <v>0</v>
      </c>
      <c r="N9" s="8">
        <v>0</v>
      </c>
      <c r="O9" s="42">
        <f t="shared" si="5"/>
        <v>0</v>
      </c>
      <c r="P9" s="24">
        <v>0</v>
      </c>
      <c r="Q9" s="9">
        <f t="shared" si="7"/>
        <v>0</v>
      </c>
      <c r="R9" s="43">
        <v>10</v>
      </c>
      <c r="S9" s="9">
        <f t="shared" si="8"/>
        <v>1</v>
      </c>
      <c r="T9" s="8">
        <v>0</v>
      </c>
      <c r="U9" s="8">
        <v>0</v>
      </c>
      <c r="V9" s="8"/>
    </row>
    <row r="10" spans="1:22" x14ac:dyDescent="0.25">
      <c r="A10" s="19" t="s">
        <v>723</v>
      </c>
      <c r="B10" s="8">
        <f t="shared" ref="B10:O10" si="9">SUM(B2:B9)</f>
        <v>252</v>
      </c>
      <c r="C10" s="9">
        <f t="shared" si="6"/>
        <v>1</v>
      </c>
      <c r="D10" s="8">
        <f t="shared" si="9"/>
        <v>113</v>
      </c>
      <c r="E10" s="9">
        <f t="shared" si="9"/>
        <v>0.44841269841269832</v>
      </c>
      <c r="F10" s="8">
        <f t="shared" si="9"/>
        <v>3</v>
      </c>
      <c r="G10" s="42">
        <f t="shared" si="9"/>
        <v>1.1904761904761904E-2</v>
      </c>
      <c r="H10" s="8">
        <f t="shared" si="9"/>
        <v>43</v>
      </c>
      <c r="I10" s="42">
        <f t="shared" si="9"/>
        <v>0.17063492063492064</v>
      </c>
      <c r="J10" s="8">
        <f t="shared" si="9"/>
        <v>35</v>
      </c>
      <c r="K10" s="42">
        <f t="shared" si="9"/>
        <v>0.1388888888888889</v>
      </c>
      <c r="L10" s="8">
        <f t="shared" si="9"/>
        <v>18</v>
      </c>
      <c r="M10" s="42">
        <f t="shared" si="9"/>
        <v>7.1428571428571425E-2</v>
      </c>
      <c r="N10" s="8">
        <f t="shared" si="9"/>
        <v>38</v>
      </c>
      <c r="O10" s="42">
        <f t="shared" si="9"/>
        <v>0.15079365079365079</v>
      </c>
      <c r="P10" s="8">
        <f>SUM(P2:P9)</f>
        <v>75</v>
      </c>
      <c r="Q10" s="9"/>
      <c r="R10" s="8">
        <f>SUM(R2:R9)</f>
        <v>177</v>
      </c>
      <c r="S10" s="9"/>
      <c r="T10" s="8">
        <f>SUM(T2:T9)</f>
        <v>4</v>
      </c>
      <c r="U10" s="8">
        <f>SUM(U2:U9)</f>
        <v>4</v>
      </c>
      <c r="V10" s="8"/>
    </row>
    <row r="12" spans="1:22" x14ac:dyDescent="0.25">
      <c r="B12" s="44"/>
    </row>
    <row r="13" spans="1:22" x14ac:dyDescent="0.25">
      <c r="O13" t="s">
        <v>709</v>
      </c>
      <c r="P13">
        <v>16</v>
      </c>
      <c r="Q13" s="31">
        <v>0.36</v>
      </c>
    </row>
    <row r="14" spans="1:22" x14ac:dyDescent="0.25">
      <c r="B14" t="s">
        <v>709</v>
      </c>
      <c r="C14">
        <v>18</v>
      </c>
      <c r="D14" s="31">
        <v>0.45</v>
      </c>
      <c r="O14" t="s">
        <v>724</v>
      </c>
      <c r="P14" s="32">
        <v>29</v>
      </c>
      <c r="Q14" s="31">
        <v>0.64</v>
      </c>
    </row>
    <row r="15" spans="1:22" x14ac:dyDescent="0.25">
      <c r="B15" t="s">
        <v>724</v>
      </c>
      <c r="C15" s="32">
        <v>22</v>
      </c>
      <c r="D15" s="31">
        <v>0.55000000000000004</v>
      </c>
      <c r="O15" t="s">
        <v>738</v>
      </c>
      <c r="P15">
        <v>45</v>
      </c>
      <c r="Q15" s="31">
        <v>1</v>
      </c>
    </row>
    <row r="16" spans="1:22" x14ac:dyDescent="0.25">
      <c r="B16" t="s">
        <v>739</v>
      </c>
      <c r="C16">
        <v>40</v>
      </c>
      <c r="D16" s="31">
        <v>1</v>
      </c>
      <c r="N16" s="32"/>
      <c r="O16" s="31"/>
      <c r="P16" s="31"/>
    </row>
    <row r="32" spans="2:17" x14ac:dyDescent="0.25">
      <c r="B32" t="s">
        <v>709</v>
      </c>
      <c r="C32">
        <v>8</v>
      </c>
      <c r="D32" s="31">
        <v>0.27</v>
      </c>
      <c r="O32" t="s">
        <v>709</v>
      </c>
      <c r="P32">
        <v>0</v>
      </c>
      <c r="Q32" s="31">
        <v>0</v>
      </c>
    </row>
    <row r="33" spans="2:17" x14ac:dyDescent="0.25">
      <c r="B33" t="s">
        <v>724</v>
      </c>
      <c r="C33" s="32">
        <v>3</v>
      </c>
      <c r="D33" s="31">
        <v>0.73</v>
      </c>
      <c r="O33" t="s">
        <v>724</v>
      </c>
      <c r="P33" s="32">
        <v>37</v>
      </c>
      <c r="Q33" s="31">
        <v>1</v>
      </c>
    </row>
    <row r="34" spans="2:17" x14ac:dyDescent="0.25">
      <c r="B34" t="s">
        <v>740</v>
      </c>
      <c r="C34">
        <v>11</v>
      </c>
      <c r="D34" s="31">
        <v>1</v>
      </c>
      <c r="O34" t="s">
        <v>741</v>
      </c>
      <c r="P34">
        <v>37</v>
      </c>
      <c r="Q34" s="31">
        <v>1</v>
      </c>
    </row>
    <row r="49" spans="2:17" x14ac:dyDescent="0.25">
      <c r="B49" t="s">
        <v>709</v>
      </c>
      <c r="C49">
        <v>0</v>
      </c>
      <c r="D49" s="31">
        <v>0</v>
      </c>
      <c r="O49" t="s">
        <v>709</v>
      </c>
      <c r="P49">
        <v>26</v>
      </c>
      <c r="Q49" s="31">
        <v>0.41</v>
      </c>
    </row>
    <row r="50" spans="2:17" x14ac:dyDescent="0.25">
      <c r="B50" t="s">
        <v>724</v>
      </c>
      <c r="C50" s="32">
        <v>36</v>
      </c>
      <c r="D50" s="31">
        <v>1</v>
      </c>
      <c r="O50" t="s">
        <v>724</v>
      </c>
      <c r="P50" s="32">
        <v>37</v>
      </c>
      <c r="Q50" s="31">
        <v>0.59</v>
      </c>
    </row>
    <row r="51" spans="2:17" x14ac:dyDescent="0.25">
      <c r="B51" t="s">
        <v>742</v>
      </c>
      <c r="C51">
        <v>36</v>
      </c>
      <c r="D51" s="31">
        <v>1</v>
      </c>
      <c r="O51" t="s">
        <v>743</v>
      </c>
      <c r="P51">
        <v>63</v>
      </c>
      <c r="Q51" s="31">
        <v>1</v>
      </c>
    </row>
    <row r="66" spans="2:17" x14ac:dyDescent="0.25">
      <c r="B66" t="s">
        <v>709</v>
      </c>
      <c r="C66">
        <v>7</v>
      </c>
      <c r="D66" s="31">
        <v>0.7</v>
      </c>
      <c r="O66" t="s">
        <v>709</v>
      </c>
      <c r="Q66" s="31">
        <v>0</v>
      </c>
    </row>
    <row r="67" spans="2:17" x14ac:dyDescent="0.25">
      <c r="B67" t="s">
        <v>724</v>
      </c>
      <c r="C67" s="32">
        <v>3</v>
      </c>
      <c r="D67" s="31">
        <v>0.3</v>
      </c>
      <c r="O67" t="s">
        <v>724</v>
      </c>
      <c r="P67" s="32">
        <v>10</v>
      </c>
      <c r="Q67" s="31">
        <v>1</v>
      </c>
    </row>
    <row r="68" spans="2:17" x14ac:dyDescent="0.25">
      <c r="B68" t="s">
        <v>744</v>
      </c>
      <c r="C68">
        <v>10</v>
      </c>
      <c r="D68" s="31">
        <v>1</v>
      </c>
      <c r="O68" t="s">
        <v>745</v>
      </c>
      <c r="P68">
        <v>10</v>
      </c>
      <c r="Q68" s="31">
        <v>1</v>
      </c>
    </row>
  </sheetData>
  <printOptions horizontalCentered="1" verticalCentered="1"/>
  <pageMargins left="0" right="0" top="0" bottom="0" header="0" footer="0"/>
  <pageSetup paperSize="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16B4D4-900C-428C-9E33-FEFB264AEDF9}">
  <sheetPr filterMode="1"/>
  <dimension ref="A1:AE262"/>
  <sheetViews>
    <sheetView zoomScale="130" zoomScaleNormal="130" workbookViewId="0">
      <pane ySplit="1" topLeftCell="A2" activePane="bottomLeft" state="frozen"/>
      <selection pane="bottomLeft" activeCell="F260" sqref="F260"/>
    </sheetView>
  </sheetViews>
  <sheetFormatPr defaultColWidth="62.42578125" defaultRowHeight="14.25" x14ac:dyDescent="0.3"/>
  <cols>
    <col min="1" max="1" width="4" style="154" bestFit="1" customWidth="1"/>
    <col min="2" max="2" width="62.42578125" style="98" customWidth="1"/>
    <col min="3" max="3" width="5.28515625" style="116" customWidth="1"/>
    <col min="4" max="4" width="4.42578125" style="98" customWidth="1"/>
    <col min="5" max="5" width="7.140625" style="121" customWidth="1"/>
    <col min="6" max="6" width="7" style="121" customWidth="1"/>
    <col min="7" max="7" width="6.42578125" style="121" customWidth="1"/>
    <col min="8" max="8" width="7.42578125" style="121" customWidth="1"/>
    <col min="9" max="9" width="6.28515625" style="121" customWidth="1"/>
    <col min="10" max="10" width="10.7109375" style="121" customWidth="1"/>
    <col min="11" max="11" width="6" style="121" customWidth="1"/>
    <col min="12" max="12" width="5.140625" style="98" customWidth="1"/>
    <col min="13" max="13" width="5.42578125" style="152" customWidth="1"/>
    <col min="14" max="14" width="8.85546875" style="121" customWidth="1"/>
    <col min="15" max="15" width="8.5703125" style="100" customWidth="1"/>
    <col min="16" max="16" width="3" style="99" customWidth="1"/>
    <col min="17" max="17" width="4.28515625" style="100" customWidth="1"/>
    <col min="18" max="18" width="7.42578125" style="100" customWidth="1"/>
    <col min="19" max="19" width="7.42578125" style="121" customWidth="1"/>
    <col min="20" max="20" width="8.140625" style="121" customWidth="1"/>
    <col min="21" max="21" width="7.42578125" style="121" customWidth="1"/>
    <col min="22" max="22" width="5" style="121" customWidth="1"/>
    <col min="23" max="23" width="11" style="121" customWidth="1"/>
    <col min="24" max="24" width="5" style="100" customWidth="1"/>
    <col min="25" max="25" width="6.140625" style="121" customWidth="1"/>
    <col min="26" max="26" width="6.7109375" style="121" customWidth="1"/>
    <col min="27" max="27" width="6.85546875" style="121" customWidth="1"/>
    <col min="28" max="28" width="6.42578125" style="121" customWidth="1"/>
    <col min="29" max="29" width="4.85546875" style="121" customWidth="1"/>
    <col min="30" max="30" width="7.85546875" style="121" customWidth="1"/>
    <col min="31" max="31" width="5.7109375" style="121" customWidth="1"/>
    <col min="32" max="32" width="13" style="98" customWidth="1"/>
    <col min="33" max="16384" width="62.42578125" style="98"/>
  </cols>
  <sheetData>
    <row r="1" spans="1:31" s="156" customFormat="1" ht="28.5" x14ac:dyDescent="0.25">
      <c r="A1" s="127" t="s">
        <v>578</v>
      </c>
      <c r="B1" s="125" t="s">
        <v>0</v>
      </c>
      <c r="C1" s="128" t="s">
        <v>4</v>
      </c>
      <c r="D1" s="124" t="s">
        <v>7</v>
      </c>
      <c r="E1" s="124" t="s">
        <v>845</v>
      </c>
      <c r="F1" s="124" t="s">
        <v>841</v>
      </c>
      <c r="G1" s="124" t="s">
        <v>848</v>
      </c>
      <c r="H1" s="124" t="s">
        <v>849</v>
      </c>
      <c r="I1" s="124" t="s">
        <v>850</v>
      </c>
      <c r="J1" s="124" t="s">
        <v>851</v>
      </c>
      <c r="K1" s="124" t="s">
        <v>842</v>
      </c>
      <c r="L1" s="124" t="s">
        <v>843</v>
      </c>
      <c r="M1" s="128" t="s">
        <v>3</v>
      </c>
      <c r="N1" s="124" t="s">
        <v>5</v>
      </c>
      <c r="O1" s="124" t="s">
        <v>803</v>
      </c>
      <c r="P1" s="124" t="s">
        <v>797</v>
      </c>
      <c r="Q1" s="124" t="s">
        <v>804</v>
      </c>
      <c r="R1" s="124" t="s">
        <v>835</v>
      </c>
      <c r="S1" s="124" t="s">
        <v>844</v>
      </c>
      <c r="T1" s="124" t="s">
        <v>6</v>
      </c>
      <c r="U1" s="124" t="s">
        <v>837</v>
      </c>
      <c r="V1" s="155" t="s">
        <v>846</v>
      </c>
      <c r="W1" s="155" t="s">
        <v>827</v>
      </c>
      <c r="X1" s="126" t="s">
        <v>832</v>
      </c>
      <c r="Y1" s="125" t="s">
        <v>11</v>
      </c>
      <c r="Z1" s="125" t="s">
        <v>12</v>
      </c>
      <c r="AA1" s="124" t="s">
        <v>13</v>
      </c>
      <c r="AB1" s="124" t="s">
        <v>806</v>
      </c>
      <c r="AC1" s="124" t="s">
        <v>838</v>
      </c>
      <c r="AD1" s="124" t="s">
        <v>847</v>
      </c>
      <c r="AE1" s="124" t="s">
        <v>834</v>
      </c>
    </row>
    <row r="2" spans="1:31" s="111" customFormat="1" ht="11.1" hidden="1" customHeight="1" x14ac:dyDescent="0.25">
      <c r="A2" s="210" t="s">
        <v>579</v>
      </c>
      <c r="B2" s="131" t="s">
        <v>23</v>
      </c>
      <c r="C2" s="104" t="s">
        <v>169</v>
      </c>
      <c r="D2" s="102">
        <f t="shared" ref="D2:D65" si="0">(O2*2+R2)/T2</f>
        <v>0.38087294968028912</v>
      </c>
      <c r="E2" s="149">
        <v>0.75</v>
      </c>
      <c r="F2" s="157">
        <f t="shared" ref="F2:F65" si="1">(G2*O2+I2*O2+K2*S2+L2*U2)/(U2+S2+O2+O2)</f>
        <v>0.60051102303832116</v>
      </c>
      <c r="G2" s="158">
        <v>1.81</v>
      </c>
      <c r="H2" s="158" t="s">
        <v>830</v>
      </c>
      <c r="I2" s="158">
        <v>0.19900000000000001</v>
      </c>
      <c r="J2" s="158" t="s">
        <v>823</v>
      </c>
      <c r="K2" s="158">
        <v>0.20300000000000001</v>
      </c>
      <c r="L2" s="159">
        <v>1.21</v>
      </c>
      <c r="M2" s="122">
        <v>1926</v>
      </c>
      <c r="N2" s="113">
        <v>100</v>
      </c>
      <c r="O2" s="117">
        <v>436</v>
      </c>
      <c r="P2" s="101">
        <f t="shared" ref="P2:P33" si="2">X2*AA2</f>
        <v>13.2</v>
      </c>
      <c r="Q2" s="117">
        <v>15</v>
      </c>
      <c r="R2" s="117">
        <f>N2*P2</f>
        <v>1320</v>
      </c>
      <c r="S2" s="149">
        <f t="shared" ref="S2:S65" si="3">R2-U2</f>
        <v>1148.7625</v>
      </c>
      <c r="T2" s="104">
        <f>O2*P2</f>
        <v>5755.2</v>
      </c>
      <c r="U2" s="149">
        <f t="shared" ref="U2:U65" si="4">((((O2-O2*0.15)-AC2)*X2)-AD2)/8</f>
        <v>171.23750000000001</v>
      </c>
      <c r="V2" s="104">
        <v>92</v>
      </c>
      <c r="W2" s="149">
        <f>U2/V2</f>
        <v>1.8612771739130436</v>
      </c>
      <c r="X2" s="104">
        <v>4</v>
      </c>
      <c r="Y2" s="104" t="s">
        <v>25</v>
      </c>
      <c r="Z2" s="104" t="s">
        <v>25</v>
      </c>
      <c r="AA2" s="104">
        <v>3.3</v>
      </c>
      <c r="AB2" s="104">
        <v>3</v>
      </c>
      <c r="AC2" s="104">
        <f>8*AB2</f>
        <v>24</v>
      </c>
      <c r="AD2" s="104">
        <v>16.5</v>
      </c>
      <c r="AE2" s="104">
        <v>24</v>
      </c>
    </row>
    <row r="3" spans="1:31" s="111" customFormat="1" ht="11.1" hidden="1" customHeight="1" x14ac:dyDescent="0.25">
      <c r="A3" s="210" t="s">
        <v>580</v>
      </c>
      <c r="B3" s="131" t="s">
        <v>36</v>
      </c>
      <c r="C3" s="104" t="s">
        <v>169</v>
      </c>
      <c r="D3" s="102">
        <f t="shared" si="0"/>
        <v>0.38503163503163501</v>
      </c>
      <c r="E3" s="149">
        <v>0.75</v>
      </c>
      <c r="F3" s="157">
        <f t="shared" si="1"/>
        <v>0.5949534932432432</v>
      </c>
      <c r="G3" s="158">
        <v>1.81</v>
      </c>
      <c r="H3" s="158" t="s">
        <v>830</v>
      </c>
      <c r="I3" s="158">
        <v>0.19900000000000001</v>
      </c>
      <c r="J3" s="158" t="s">
        <v>823</v>
      </c>
      <c r="K3" s="158">
        <v>0.20300000000000001</v>
      </c>
      <c r="L3" s="159">
        <v>1.21</v>
      </c>
      <c r="M3" s="122">
        <v>1926</v>
      </c>
      <c r="N3" s="113">
        <v>85</v>
      </c>
      <c r="O3" s="117">
        <v>364</v>
      </c>
      <c r="P3" s="101">
        <f t="shared" si="2"/>
        <v>13.2</v>
      </c>
      <c r="Q3" s="117">
        <v>15</v>
      </c>
      <c r="R3" s="117">
        <f t="shared" ref="R3:R66" si="5">N3*P3</f>
        <v>1122</v>
      </c>
      <c r="S3" s="149">
        <f t="shared" si="3"/>
        <v>981.36249999999995</v>
      </c>
      <c r="T3" s="104">
        <f t="shared" ref="T3:T66" si="6">O3*P3</f>
        <v>4804.8</v>
      </c>
      <c r="U3" s="149">
        <f t="shared" si="4"/>
        <v>140.63749999999999</v>
      </c>
      <c r="V3" s="104">
        <v>76</v>
      </c>
      <c r="W3" s="149">
        <f t="shared" ref="W3:W66" si="7">U3/V3</f>
        <v>1.8504934210526314</v>
      </c>
      <c r="X3" s="105">
        <v>4</v>
      </c>
      <c r="Y3" s="104" t="s">
        <v>25</v>
      </c>
      <c r="Z3" s="104" t="s">
        <v>25</v>
      </c>
      <c r="AA3" s="104">
        <v>3.3</v>
      </c>
      <c r="AB3" s="104">
        <v>3</v>
      </c>
      <c r="AC3" s="104">
        <f t="shared" ref="AC3:AC66" si="8">8*AB3</f>
        <v>24</v>
      </c>
      <c r="AD3" s="104">
        <v>16.5</v>
      </c>
      <c r="AE3" s="104">
        <v>19</v>
      </c>
    </row>
    <row r="4" spans="1:31" s="111" customFormat="1" ht="11.1" hidden="1" customHeight="1" x14ac:dyDescent="0.25">
      <c r="A4" s="210" t="s">
        <v>581</v>
      </c>
      <c r="B4" s="131" t="s">
        <v>39</v>
      </c>
      <c r="C4" s="104" t="s">
        <v>169</v>
      </c>
      <c r="D4" s="102">
        <f t="shared" si="0"/>
        <v>0.37221827651515155</v>
      </c>
      <c r="E4" s="149">
        <v>0.75</v>
      </c>
      <c r="F4" s="157">
        <f t="shared" si="1"/>
        <v>0.60913382990141518</v>
      </c>
      <c r="G4" s="158">
        <v>1.81</v>
      </c>
      <c r="H4" s="158" t="s">
        <v>830</v>
      </c>
      <c r="I4" s="158">
        <v>0.19900000000000001</v>
      </c>
      <c r="J4" s="158" t="s">
        <v>823</v>
      </c>
      <c r="K4" s="158">
        <v>0.20300000000000001</v>
      </c>
      <c r="L4" s="159">
        <v>1.21</v>
      </c>
      <c r="M4" s="122">
        <v>1926</v>
      </c>
      <c r="N4" s="113">
        <v>113</v>
      </c>
      <c r="O4" s="117">
        <v>512</v>
      </c>
      <c r="P4" s="101">
        <f t="shared" si="2"/>
        <v>13.2</v>
      </c>
      <c r="Q4" s="117">
        <v>15</v>
      </c>
      <c r="R4" s="117">
        <f t="shared" si="5"/>
        <v>1491.6</v>
      </c>
      <c r="S4" s="149">
        <f t="shared" si="3"/>
        <v>1292.0625</v>
      </c>
      <c r="T4" s="104">
        <f t="shared" si="6"/>
        <v>6758.4</v>
      </c>
      <c r="U4" s="149">
        <f t="shared" si="4"/>
        <v>199.53749999999999</v>
      </c>
      <c r="V4" s="104">
        <v>109</v>
      </c>
      <c r="W4" s="149">
        <f t="shared" si="7"/>
        <v>1.8306192660550458</v>
      </c>
      <c r="X4" s="105">
        <v>4</v>
      </c>
      <c r="Y4" s="104" t="s">
        <v>25</v>
      </c>
      <c r="Z4" s="104" t="s">
        <v>25</v>
      </c>
      <c r="AA4" s="104">
        <v>3.3</v>
      </c>
      <c r="AB4" s="104">
        <v>4</v>
      </c>
      <c r="AC4" s="104">
        <f t="shared" si="8"/>
        <v>32</v>
      </c>
      <c r="AD4" s="104">
        <v>16.5</v>
      </c>
      <c r="AE4" s="104">
        <v>26</v>
      </c>
    </row>
    <row r="5" spans="1:31" s="111" customFormat="1" ht="11.1" hidden="1" customHeight="1" x14ac:dyDescent="0.25">
      <c r="A5" s="210" t="s">
        <v>582</v>
      </c>
      <c r="B5" s="131" t="s">
        <v>41</v>
      </c>
      <c r="C5" s="104" t="s">
        <v>169</v>
      </c>
      <c r="D5" s="102">
        <f t="shared" si="0"/>
        <v>0.38503163503163501</v>
      </c>
      <c r="E5" s="149">
        <v>0.75</v>
      </c>
      <c r="F5" s="157">
        <f t="shared" si="1"/>
        <v>0.5949534932432432</v>
      </c>
      <c r="G5" s="158">
        <v>1.81</v>
      </c>
      <c r="H5" s="158" t="s">
        <v>830</v>
      </c>
      <c r="I5" s="158">
        <v>0.19900000000000001</v>
      </c>
      <c r="J5" s="158" t="s">
        <v>823</v>
      </c>
      <c r="K5" s="158">
        <v>0.20300000000000001</v>
      </c>
      <c r="L5" s="159">
        <v>1.21</v>
      </c>
      <c r="M5" s="122">
        <v>1926</v>
      </c>
      <c r="N5" s="113">
        <v>85</v>
      </c>
      <c r="O5" s="117">
        <v>364</v>
      </c>
      <c r="P5" s="101">
        <f t="shared" si="2"/>
        <v>13.2</v>
      </c>
      <c r="Q5" s="117">
        <v>15</v>
      </c>
      <c r="R5" s="117">
        <f t="shared" si="5"/>
        <v>1122</v>
      </c>
      <c r="S5" s="149">
        <f t="shared" si="3"/>
        <v>981.36249999999995</v>
      </c>
      <c r="T5" s="104">
        <f t="shared" si="6"/>
        <v>4804.8</v>
      </c>
      <c r="U5" s="149">
        <f t="shared" si="4"/>
        <v>140.63749999999999</v>
      </c>
      <c r="V5" s="104">
        <v>74</v>
      </c>
      <c r="W5" s="149">
        <f t="shared" si="7"/>
        <v>1.9005067567567566</v>
      </c>
      <c r="X5" s="105">
        <v>4</v>
      </c>
      <c r="Y5" s="104" t="s">
        <v>25</v>
      </c>
      <c r="Z5" s="104" t="s">
        <v>25</v>
      </c>
      <c r="AA5" s="104">
        <v>3.3</v>
      </c>
      <c r="AB5" s="104">
        <v>3</v>
      </c>
      <c r="AC5" s="104">
        <f t="shared" si="8"/>
        <v>24</v>
      </c>
      <c r="AD5" s="104">
        <v>16.5</v>
      </c>
      <c r="AE5" s="104">
        <v>20</v>
      </c>
    </row>
    <row r="6" spans="1:31" s="111" customFormat="1" ht="11.1" hidden="1" customHeight="1" x14ac:dyDescent="0.25">
      <c r="A6" s="210" t="s">
        <v>583</v>
      </c>
      <c r="B6" s="131" t="s">
        <v>43</v>
      </c>
      <c r="C6" s="104" t="s">
        <v>169</v>
      </c>
      <c r="D6" s="102">
        <f t="shared" si="0"/>
        <v>0.38087294968028912</v>
      </c>
      <c r="E6" s="149">
        <v>0.75</v>
      </c>
      <c r="F6" s="157">
        <f t="shared" si="1"/>
        <v>0.60051102303832116</v>
      </c>
      <c r="G6" s="158">
        <v>1.81</v>
      </c>
      <c r="H6" s="158" t="s">
        <v>830</v>
      </c>
      <c r="I6" s="158">
        <v>0.19900000000000001</v>
      </c>
      <c r="J6" s="158" t="s">
        <v>823</v>
      </c>
      <c r="K6" s="158">
        <v>0.20300000000000001</v>
      </c>
      <c r="L6" s="159">
        <v>1.21</v>
      </c>
      <c r="M6" s="122">
        <v>1926</v>
      </c>
      <c r="N6" s="113">
        <v>100</v>
      </c>
      <c r="O6" s="117">
        <v>436</v>
      </c>
      <c r="P6" s="101">
        <f t="shared" si="2"/>
        <v>13.2</v>
      </c>
      <c r="Q6" s="117">
        <v>15</v>
      </c>
      <c r="R6" s="117">
        <f t="shared" si="5"/>
        <v>1320</v>
      </c>
      <c r="S6" s="149">
        <f t="shared" si="3"/>
        <v>1148.7625</v>
      </c>
      <c r="T6" s="104">
        <f t="shared" si="6"/>
        <v>5755.2</v>
      </c>
      <c r="U6" s="149">
        <f t="shared" si="4"/>
        <v>171.23750000000001</v>
      </c>
      <c r="V6" s="104">
        <v>92</v>
      </c>
      <c r="W6" s="149">
        <f t="shared" si="7"/>
        <v>1.8612771739130436</v>
      </c>
      <c r="X6" s="105">
        <v>4</v>
      </c>
      <c r="Y6" s="104" t="s">
        <v>25</v>
      </c>
      <c r="Z6" s="104" t="s">
        <v>25</v>
      </c>
      <c r="AA6" s="104">
        <v>3.3</v>
      </c>
      <c r="AB6" s="104">
        <v>3</v>
      </c>
      <c r="AC6" s="104">
        <f t="shared" si="8"/>
        <v>24</v>
      </c>
      <c r="AD6" s="104">
        <v>16.5</v>
      </c>
      <c r="AE6" s="104">
        <v>22</v>
      </c>
    </row>
    <row r="7" spans="1:31" s="111" customFormat="1" ht="11.1" hidden="1" customHeight="1" x14ac:dyDescent="0.25">
      <c r="A7" s="210" t="s">
        <v>584</v>
      </c>
      <c r="B7" s="131" t="s">
        <v>46</v>
      </c>
      <c r="C7" s="104" t="s">
        <v>169</v>
      </c>
      <c r="D7" s="102">
        <f t="shared" si="0"/>
        <v>0.37221827651515155</v>
      </c>
      <c r="E7" s="149">
        <v>0.75</v>
      </c>
      <c r="F7" s="157">
        <f t="shared" si="1"/>
        <v>0.60913382990141518</v>
      </c>
      <c r="G7" s="158">
        <v>1.81</v>
      </c>
      <c r="H7" s="158" t="s">
        <v>830</v>
      </c>
      <c r="I7" s="158">
        <v>0.19900000000000001</v>
      </c>
      <c r="J7" s="158" t="s">
        <v>823</v>
      </c>
      <c r="K7" s="158">
        <v>0.20300000000000001</v>
      </c>
      <c r="L7" s="159">
        <v>1.21</v>
      </c>
      <c r="M7" s="122">
        <v>1926</v>
      </c>
      <c r="N7" s="113">
        <v>113</v>
      </c>
      <c r="O7" s="117">
        <v>512</v>
      </c>
      <c r="P7" s="101">
        <f t="shared" si="2"/>
        <v>13.2</v>
      </c>
      <c r="Q7" s="117">
        <v>15</v>
      </c>
      <c r="R7" s="117">
        <f t="shared" si="5"/>
        <v>1491.6</v>
      </c>
      <c r="S7" s="149">
        <f t="shared" si="3"/>
        <v>1292.0625</v>
      </c>
      <c r="T7" s="104">
        <f t="shared" si="6"/>
        <v>6758.4</v>
      </c>
      <c r="U7" s="149">
        <f t="shared" si="4"/>
        <v>199.53749999999999</v>
      </c>
      <c r="V7" s="104">
        <v>121</v>
      </c>
      <c r="W7" s="149">
        <f t="shared" si="7"/>
        <v>1.6490702479338843</v>
      </c>
      <c r="X7" s="105">
        <v>4</v>
      </c>
      <c r="Y7" s="104" t="s">
        <v>25</v>
      </c>
      <c r="Z7" s="104" t="s">
        <v>25</v>
      </c>
      <c r="AA7" s="104">
        <v>3.3</v>
      </c>
      <c r="AB7" s="104">
        <v>4</v>
      </c>
      <c r="AC7" s="104">
        <f t="shared" si="8"/>
        <v>32</v>
      </c>
      <c r="AD7" s="104">
        <v>16.5</v>
      </c>
      <c r="AE7" s="104">
        <v>31</v>
      </c>
    </row>
    <row r="8" spans="1:31" s="111" customFormat="1" ht="11.1" hidden="1" customHeight="1" x14ac:dyDescent="0.25">
      <c r="A8" s="210" t="s">
        <v>585</v>
      </c>
      <c r="B8" s="131" t="s">
        <v>49</v>
      </c>
      <c r="C8" s="104" t="s">
        <v>169</v>
      </c>
      <c r="D8" s="102">
        <f t="shared" si="0"/>
        <v>0.38087294968028912</v>
      </c>
      <c r="E8" s="149">
        <v>0.75</v>
      </c>
      <c r="F8" s="157">
        <f t="shared" si="1"/>
        <v>0.60051102303832116</v>
      </c>
      <c r="G8" s="158">
        <v>1.81</v>
      </c>
      <c r="H8" s="158" t="s">
        <v>830</v>
      </c>
      <c r="I8" s="158">
        <v>0.19900000000000001</v>
      </c>
      <c r="J8" s="158" t="s">
        <v>823</v>
      </c>
      <c r="K8" s="158">
        <v>0.20300000000000001</v>
      </c>
      <c r="L8" s="159">
        <v>1.21</v>
      </c>
      <c r="M8" s="122">
        <v>1926</v>
      </c>
      <c r="N8" s="113">
        <v>100</v>
      </c>
      <c r="O8" s="117">
        <v>436</v>
      </c>
      <c r="P8" s="101">
        <f t="shared" si="2"/>
        <v>13.2</v>
      </c>
      <c r="Q8" s="117">
        <v>15</v>
      </c>
      <c r="R8" s="117">
        <f t="shared" si="5"/>
        <v>1320</v>
      </c>
      <c r="S8" s="149">
        <f t="shared" si="3"/>
        <v>1148.7625</v>
      </c>
      <c r="T8" s="104">
        <f t="shared" si="6"/>
        <v>5755.2</v>
      </c>
      <c r="U8" s="149">
        <f t="shared" si="4"/>
        <v>171.23750000000001</v>
      </c>
      <c r="V8" s="104">
        <v>92</v>
      </c>
      <c r="W8" s="149">
        <f t="shared" si="7"/>
        <v>1.8612771739130436</v>
      </c>
      <c r="X8" s="105">
        <v>4</v>
      </c>
      <c r="Y8" s="104" t="s">
        <v>25</v>
      </c>
      <c r="Z8" s="104" t="s">
        <v>25</v>
      </c>
      <c r="AA8" s="104">
        <v>3.3</v>
      </c>
      <c r="AB8" s="104">
        <v>3</v>
      </c>
      <c r="AC8" s="104">
        <f t="shared" si="8"/>
        <v>24</v>
      </c>
      <c r="AD8" s="104">
        <v>16.5</v>
      </c>
      <c r="AE8" s="104">
        <v>20</v>
      </c>
    </row>
    <row r="9" spans="1:31" s="111" customFormat="1" ht="11.1" hidden="1" customHeight="1" x14ac:dyDescent="0.25">
      <c r="A9" s="210" t="s">
        <v>586</v>
      </c>
      <c r="B9" s="131" t="s">
        <v>51</v>
      </c>
      <c r="C9" s="104" t="s">
        <v>169</v>
      </c>
      <c r="D9" s="102">
        <f t="shared" si="0"/>
        <v>0.38087294968028912</v>
      </c>
      <c r="E9" s="149">
        <v>0.75</v>
      </c>
      <c r="F9" s="157">
        <f t="shared" si="1"/>
        <v>0.60051102303832116</v>
      </c>
      <c r="G9" s="158">
        <v>1.81</v>
      </c>
      <c r="H9" s="158" t="s">
        <v>830</v>
      </c>
      <c r="I9" s="158">
        <v>0.19900000000000001</v>
      </c>
      <c r="J9" s="158" t="s">
        <v>823</v>
      </c>
      <c r="K9" s="158">
        <v>0.20300000000000001</v>
      </c>
      <c r="L9" s="159">
        <v>1.21</v>
      </c>
      <c r="M9" s="122">
        <v>1926</v>
      </c>
      <c r="N9" s="113">
        <v>100</v>
      </c>
      <c r="O9" s="104">
        <v>436</v>
      </c>
      <c r="P9" s="101">
        <f t="shared" si="2"/>
        <v>13.2</v>
      </c>
      <c r="Q9" s="117">
        <v>15</v>
      </c>
      <c r="R9" s="117">
        <f t="shared" si="5"/>
        <v>1320</v>
      </c>
      <c r="S9" s="149">
        <f t="shared" si="3"/>
        <v>1148.7625</v>
      </c>
      <c r="T9" s="104">
        <f t="shared" si="6"/>
        <v>5755.2</v>
      </c>
      <c r="U9" s="149">
        <f t="shared" si="4"/>
        <v>171.23750000000001</v>
      </c>
      <c r="V9" s="104">
        <v>92</v>
      </c>
      <c r="W9" s="149">
        <f t="shared" si="7"/>
        <v>1.8612771739130436</v>
      </c>
      <c r="X9" s="105">
        <v>4</v>
      </c>
      <c r="Y9" s="104" t="s">
        <v>25</v>
      </c>
      <c r="Z9" s="104" t="s">
        <v>25</v>
      </c>
      <c r="AA9" s="104">
        <v>3.3</v>
      </c>
      <c r="AB9" s="104">
        <v>3</v>
      </c>
      <c r="AC9" s="104">
        <f t="shared" si="8"/>
        <v>24</v>
      </c>
      <c r="AD9" s="104">
        <v>16.5</v>
      </c>
      <c r="AE9" s="104">
        <v>22</v>
      </c>
    </row>
    <row r="10" spans="1:31" s="111" customFormat="1" ht="11.1" hidden="1" customHeight="1" x14ac:dyDescent="0.25">
      <c r="A10" s="210" t="s">
        <v>587</v>
      </c>
      <c r="B10" s="131" t="s">
        <v>55</v>
      </c>
      <c r="C10" s="104" t="s">
        <v>169</v>
      </c>
      <c r="D10" s="102">
        <f t="shared" si="0"/>
        <v>0.37221827651515155</v>
      </c>
      <c r="E10" s="149">
        <v>0.75</v>
      </c>
      <c r="F10" s="157">
        <f t="shared" si="1"/>
        <v>0.60913382990141518</v>
      </c>
      <c r="G10" s="158">
        <v>1.81</v>
      </c>
      <c r="H10" s="158" t="s">
        <v>830</v>
      </c>
      <c r="I10" s="158">
        <v>0.19900000000000001</v>
      </c>
      <c r="J10" s="158" t="s">
        <v>823</v>
      </c>
      <c r="K10" s="158">
        <v>0.20300000000000001</v>
      </c>
      <c r="L10" s="159">
        <v>1.21</v>
      </c>
      <c r="M10" s="122">
        <v>1926</v>
      </c>
      <c r="N10" s="113">
        <v>113</v>
      </c>
      <c r="O10" s="104">
        <v>512</v>
      </c>
      <c r="P10" s="101">
        <f t="shared" si="2"/>
        <v>13.2</v>
      </c>
      <c r="Q10" s="117">
        <v>15</v>
      </c>
      <c r="R10" s="117">
        <f t="shared" si="5"/>
        <v>1491.6</v>
      </c>
      <c r="S10" s="149">
        <f t="shared" si="3"/>
        <v>1292.0625</v>
      </c>
      <c r="T10" s="104">
        <f t="shared" si="6"/>
        <v>6758.4</v>
      </c>
      <c r="U10" s="149">
        <f t="shared" si="4"/>
        <v>199.53749999999999</v>
      </c>
      <c r="V10" s="104">
        <v>107</v>
      </c>
      <c r="W10" s="149">
        <f t="shared" si="7"/>
        <v>1.8648364485981308</v>
      </c>
      <c r="X10" s="105">
        <v>4</v>
      </c>
      <c r="Y10" s="104" t="s">
        <v>25</v>
      </c>
      <c r="Z10" s="104" t="s">
        <v>25</v>
      </c>
      <c r="AA10" s="104">
        <v>3.3</v>
      </c>
      <c r="AB10" s="104">
        <v>4</v>
      </c>
      <c r="AC10" s="104">
        <f t="shared" si="8"/>
        <v>32</v>
      </c>
      <c r="AD10" s="104">
        <v>16.5</v>
      </c>
      <c r="AE10" s="104">
        <v>28</v>
      </c>
    </row>
    <row r="11" spans="1:31" s="111" customFormat="1" ht="11.1" hidden="1" customHeight="1" x14ac:dyDescent="0.25">
      <c r="A11" s="210" t="s">
        <v>588</v>
      </c>
      <c r="B11" s="131" t="s">
        <v>57</v>
      </c>
      <c r="C11" s="104" t="s">
        <v>169</v>
      </c>
      <c r="D11" s="102">
        <f t="shared" si="0"/>
        <v>0.38503163503163501</v>
      </c>
      <c r="E11" s="149">
        <v>0.75</v>
      </c>
      <c r="F11" s="157">
        <f t="shared" si="1"/>
        <v>0.5949534932432432</v>
      </c>
      <c r="G11" s="158">
        <v>1.81</v>
      </c>
      <c r="H11" s="158" t="s">
        <v>830</v>
      </c>
      <c r="I11" s="158">
        <v>0.19900000000000001</v>
      </c>
      <c r="J11" s="158" t="s">
        <v>823</v>
      </c>
      <c r="K11" s="158">
        <v>0.20300000000000001</v>
      </c>
      <c r="L11" s="159">
        <v>1.21</v>
      </c>
      <c r="M11" s="122">
        <v>1926</v>
      </c>
      <c r="N11" s="113">
        <v>85</v>
      </c>
      <c r="O11" s="104">
        <v>364</v>
      </c>
      <c r="P11" s="101">
        <f t="shared" si="2"/>
        <v>13.2</v>
      </c>
      <c r="Q11" s="117">
        <v>15</v>
      </c>
      <c r="R11" s="117">
        <f t="shared" si="5"/>
        <v>1122</v>
      </c>
      <c r="S11" s="149">
        <f t="shared" si="3"/>
        <v>981.36249999999995</v>
      </c>
      <c r="T11" s="104">
        <f t="shared" si="6"/>
        <v>4804.8</v>
      </c>
      <c r="U11" s="149">
        <f t="shared" si="4"/>
        <v>140.63749999999999</v>
      </c>
      <c r="V11" s="104">
        <v>78</v>
      </c>
      <c r="W11" s="149">
        <f t="shared" si="7"/>
        <v>1.8030448717948717</v>
      </c>
      <c r="X11" s="105">
        <v>4</v>
      </c>
      <c r="Y11" s="104" t="s">
        <v>25</v>
      </c>
      <c r="Z11" s="104" t="s">
        <v>25</v>
      </c>
      <c r="AA11" s="104">
        <v>3.3</v>
      </c>
      <c r="AB11" s="104">
        <v>3</v>
      </c>
      <c r="AC11" s="104">
        <f t="shared" si="8"/>
        <v>24</v>
      </c>
      <c r="AD11" s="104">
        <v>16.5</v>
      </c>
      <c r="AE11" s="104">
        <v>21</v>
      </c>
    </row>
    <row r="12" spans="1:31" s="111" customFormat="1" ht="11.1" hidden="1" customHeight="1" x14ac:dyDescent="0.25">
      <c r="A12" s="210" t="s">
        <v>589</v>
      </c>
      <c r="B12" s="131" t="s">
        <v>59</v>
      </c>
      <c r="C12" s="104" t="s">
        <v>169</v>
      </c>
      <c r="D12" s="102">
        <f t="shared" si="0"/>
        <v>0.37221827651515155</v>
      </c>
      <c r="E12" s="149">
        <v>0.75</v>
      </c>
      <c r="F12" s="157">
        <f t="shared" si="1"/>
        <v>0.60913382990141518</v>
      </c>
      <c r="G12" s="158">
        <v>1.81</v>
      </c>
      <c r="H12" s="158" t="s">
        <v>830</v>
      </c>
      <c r="I12" s="158">
        <v>0.19900000000000001</v>
      </c>
      <c r="J12" s="158" t="s">
        <v>823</v>
      </c>
      <c r="K12" s="158">
        <v>0.20300000000000001</v>
      </c>
      <c r="L12" s="159">
        <v>1.21</v>
      </c>
      <c r="M12" s="122">
        <v>1926</v>
      </c>
      <c r="N12" s="113">
        <v>113</v>
      </c>
      <c r="O12" s="104">
        <v>512</v>
      </c>
      <c r="P12" s="101">
        <f t="shared" si="2"/>
        <v>13.2</v>
      </c>
      <c r="Q12" s="117">
        <v>15</v>
      </c>
      <c r="R12" s="117">
        <f t="shared" si="5"/>
        <v>1491.6</v>
      </c>
      <c r="S12" s="149">
        <f t="shared" si="3"/>
        <v>1292.0625</v>
      </c>
      <c r="T12" s="104">
        <f t="shared" si="6"/>
        <v>6758.4</v>
      </c>
      <c r="U12" s="149">
        <f t="shared" si="4"/>
        <v>199.53749999999999</v>
      </c>
      <c r="V12" s="104">
        <v>127</v>
      </c>
      <c r="W12" s="149">
        <f t="shared" si="7"/>
        <v>1.5711614173228345</v>
      </c>
      <c r="X12" s="105">
        <v>4</v>
      </c>
      <c r="Y12" s="104" t="s">
        <v>25</v>
      </c>
      <c r="Z12" s="104" t="s">
        <v>25</v>
      </c>
      <c r="AA12" s="104">
        <v>3.3</v>
      </c>
      <c r="AB12" s="104">
        <v>4</v>
      </c>
      <c r="AC12" s="104">
        <f t="shared" si="8"/>
        <v>32</v>
      </c>
      <c r="AD12" s="104">
        <v>16.5</v>
      </c>
      <c r="AE12" s="104">
        <v>30</v>
      </c>
    </row>
    <row r="13" spans="1:31" s="111" customFormat="1" ht="11.1" hidden="1" customHeight="1" x14ac:dyDescent="0.25">
      <c r="A13" s="211" t="s">
        <v>590</v>
      </c>
      <c r="B13" s="131" t="s">
        <v>61</v>
      </c>
      <c r="C13" s="104" t="s">
        <v>169</v>
      </c>
      <c r="D13" s="102">
        <f t="shared" si="0"/>
        <v>0.3689064558629776</v>
      </c>
      <c r="E13" s="149">
        <v>0.75</v>
      </c>
      <c r="F13" s="157">
        <f t="shared" si="1"/>
        <v>0.61555159040178564</v>
      </c>
      <c r="G13" s="158">
        <v>1.81</v>
      </c>
      <c r="H13" s="158" t="s">
        <v>830</v>
      </c>
      <c r="I13" s="158">
        <v>0.19900000000000001</v>
      </c>
      <c r="J13" s="158" t="s">
        <v>823</v>
      </c>
      <c r="K13" s="158">
        <v>0.20300000000000001</v>
      </c>
      <c r="L13" s="159">
        <v>1.21</v>
      </c>
      <c r="M13" s="122">
        <v>1924</v>
      </c>
      <c r="N13" s="113">
        <v>100</v>
      </c>
      <c r="O13" s="117">
        <v>460</v>
      </c>
      <c r="P13" s="101">
        <f t="shared" si="2"/>
        <v>13.2</v>
      </c>
      <c r="Q13" s="117">
        <v>16</v>
      </c>
      <c r="R13" s="117">
        <f t="shared" si="5"/>
        <v>1320</v>
      </c>
      <c r="S13" s="149">
        <f t="shared" si="3"/>
        <v>1134.5625</v>
      </c>
      <c r="T13" s="104">
        <f t="shared" si="6"/>
        <v>6072</v>
      </c>
      <c r="U13" s="149">
        <f t="shared" si="4"/>
        <v>185.4375</v>
      </c>
      <c r="V13" s="104">
        <v>127</v>
      </c>
      <c r="W13" s="149">
        <f t="shared" si="7"/>
        <v>1.4601377952755905</v>
      </c>
      <c r="X13" s="105">
        <v>4</v>
      </c>
      <c r="Y13" s="104" t="s">
        <v>25</v>
      </c>
      <c r="Z13" s="104" t="s">
        <v>25</v>
      </c>
      <c r="AA13" s="104">
        <v>3.3</v>
      </c>
      <c r="AB13" s="104">
        <v>2</v>
      </c>
      <c r="AC13" s="104">
        <f t="shared" si="8"/>
        <v>16</v>
      </c>
      <c r="AD13" s="104">
        <v>16.5</v>
      </c>
      <c r="AE13" s="104">
        <v>21</v>
      </c>
    </row>
    <row r="14" spans="1:31" s="111" customFormat="1" ht="11.1" hidden="1" customHeight="1" x14ac:dyDescent="0.25">
      <c r="A14" s="211" t="s">
        <v>591</v>
      </c>
      <c r="B14" s="131" t="s">
        <v>66</v>
      </c>
      <c r="C14" s="104" t="s">
        <v>169</v>
      </c>
      <c r="D14" s="102">
        <f t="shared" si="0"/>
        <v>0.3689064558629776</v>
      </c>
      <c r="E14" s="149">
        <v>0.75</v>
      </c>
      <c r="F14" s="157">
        <f t="shared" si="1"/>
        <v>0.61555159040178564</v>
      </c>
      <c r="G14" s="158">
        <v>1.81</v>
      </c>
      <c r="H14" s="158" t="s">
        <v>830</v>
      </c>
      <c r="I14" s="158">
        <v>0.19900000000000001</v>
      </c>
      <c r="J14" s="158" t="s">
        <v>823</v>
      </c>
      <c r="K14" s="158">
        <v>0.20300000000000001</v>
      </c>
      <c r="L14" s="159">
        <v>1.21</v>
      </c>
      <c r="M14" s="122">
        <v>1924</v>
      </c>
      <c r="N14" s="113">
        <v>100</v>
      </c>
      <c r="O14" s="117">
        <v>460</v>
      </c>
      <c r="P14" s="101">
        <f t="shared" si="2"/>
        <v>13.2</v>
      </c>
      <c r="Q14" s="117">
        <v>16</v>
      </c>
      <c r="R14" s="117">
        <f t="shared" si="5"/>
        <v>1320</v>
      </c>
      <c r="S14" s="149">
        <f t="shared" si="3"/>
        <v>1134.5625</v>
      </c>
      <c r="T14" s="104">
        <f t="shared" si="6"/>
        <v>6072</v>
      </c>
      <c r="U14" s="149">
        <f t="shared" si="4"/>
        <v>185.4375</v>
      </c>
      <c r="V14" s="104">
        <v>112</v>
      </c>
      <c r="W14" s="149">
        <f t="shared" si="7"/>
        <v>1.6556919642857142</v>
      </c>
      <c r="X14" s="105">
        <v>4</v>
      </c>
      <c r="Y14" s="104" t="s">
        <v>25</v>
      </c>
      <c r="Z14" s="104" t="s">
        <v>25</v>
      </c>
      <c r="AA14" s="104">
        <v>3.3</v>
      </c>
      <c r="AB14" s="104">
        <v>2</v>
      </c>
      <c r="AC14" s="104">
        <f t="shared" si="8"/>
        <v>16</v>
      </c>
      <c r="AD14" s="104">
        <v>16.5</v>
      </c>
      <c r="AE14" s="104">
        <v>20</v>
      </c>
    </row>
    <row r="15" spans="1:31" s="111" customFormat="1" ht="11.1" hidden="1" customHeight="1" x14ac:dyDescent="0.25">
      <c r="A15" s="211" t="s">
        <v>592</v>
      </c>
      <c r="B15" s="131" t="s">
        <v>69</v>
      </c>
      <c r="C15" s="104" t="s">
        <v>169</v>
      </c>
      <c r="D15" s="102">
        <f t="shared" si="0"/>
        <v>0.3689064558629776</v>
      </c>
      <c r="E15" s="149">
        <v>0.75</v>
      </c>
      <c r="F15" s="157">
        <f t="shared" si="1"/>
        <v>0.61555159040178564</v>
      </c>
      <c r="G15" s="158">
        <v>1.81</v>
      </c>
      <c r="H15" s="158" t="s">
        <v>830</v>
      </c>
      <c r="I15" s="158">
        <v>0.19900000000000001</v>
      </c>
      <c r="J15" s="158" t="s">
        <v>823</v>
      </c>
      <c r="K15" s="158">
        <v>0.20300000000000001</v>
      </c>
      <c r="L15" s="159">
        <v>1.21</v>
      </c>
      <c r="M15" s="122">
        <v>1924</v>
      </c>
      <c r="N15" s="113">
        <v>100</v>
      </c>
      <c r="O15" s="117">
        <v>460</v>
      </c>
      <c r="P15" s="101">
        <f t="shared" si="2"/>
        <v>13.2</v>
      </c>
      <c r="Q15" s="117">
        <v>15</v>
      </c>
      <c r="R15" s="117">
        <f t="shared" si="5"/>
        <v>1320</v>
      </c>
      <c r="S15" s="149">
        <f t="shared" si="3"/>
        <v>1134.5625</v>
      </c>
      <c r="T15" s="104">
        <f t="shared" si="6"/>
        <v>6072</v>
      </c>
      <c r="U15" s="149">
        <f t="shared" si="4"/>
        <v>185.4375</v>
      </c>
      <c r="V15" s="104">
        <v>111</v>
      </c>
      <c r="W15" s="149">
        <f t="shared" si="7"/>
        <v>1.6706081081081081</v>
      </c>
      <c r="X15" s="105">
        <v>4</v>
      </c>
      <c r="Y15" s="104" t="s">
        <v>25</v>
      </c>
      <c r="Z15" s="104" t="s">
        <v>25</v>
      </c>
      <c r="AA15" s="104">
        <v>3.3</v>
      </c>
      <c r="AB15" s="104">
        <v>2</v>
      </c>
      <c r="AC15" s="104">
        <f t="shared" si="8"/>
        <v>16</v>
      </c>
      <c r="AD15" s="104">
        <v>16.5</v>
      </c>
      <c r="AE15" s="104">
        <v>24</v>
      </c>
    </row>
    <row r="16" spans="1:31" s="111" customFormat="1" ht="11.1" hidden="1" customHeight="1" x14ac:dyDescent="0.25">
      <c r="A16" s="211" t="s">
        <v>220</v>
      </c>
      <c r="B16" s="131" t="s">
        <v>71</v>
      </c>
      <c r="C16" s="104" t="s">
        <v>169</v>
      </c>
      <c r="D16" s="102">
        <f t="shared" si="0"/>
        <v>0.3689064558629776</v>
      </c>
      <c r="E16" s="149">
        <v>0.75</v>
      </c>
      <c r="F16" s="157">
        <f t="shared" si="1"/>
        <v>0.61555159040178564</v>
      </c>
      <c r="G16" s="158">
        <v>1.81</v>
      </c>
      <c r="H16" s="158" t="s">
        <v>830</v>
      </c>
      <c r="I16" s="158">
        <v>0.19900000000000001</v>
      </c>
      <c r="J16" s="158" t="s">
        <v>823</v>
      </c>
      <c r="K16" s="158">
        <v>0.20300000000000001</v>
      </c>
      <c r="L16" s="159">
        <v>1.21</v>
      </c>
      <c r="M16" s="122">
        <v>1924</v>
      </c>
      <c r="N16" s="113">
        <v>100</v>
      </c>
      <c r="O16" s="117">
        <v>460</v>
      </c>
      <c r="P16" s="101">
        <f t="shared" si="2"/>
        <v>13.2</v>
      </c>
      <c r="Q16" s="117">
        <v>15</v>
      </c>
      <c r="R16" s="117">
        <f t="shared" si="5"/>
        <v>1320</v>
      </c>
      <c r="S16" s="149">
        <f t="shared" si="3"/>
        <v>1134.5625</v>
      </c>
      <c r="T16" s="104">
        <f t="shared" si="6"/>
        <v>6072</v>
      </c>
      <c r="U16" s="149">
        <f t="shared" si="4"/>
        <v>185.4375</v>
      </c>
      <c r="V16" s="104">
        <v>109</v>
      </c>
      <c r="W16" s="149">
        <f t="shared" si="7"/>
        <v>1.7012614678899083</v>
      </c>
      <c r="X16" s="105">
        <v>4</v>
      </c>
      <c r="Y16" s="104" t="s">
        <v>25</v>
      </c>
      <c r="Z16" s="104" t="s">
        <v>25</v>
      </c>
      <c r="AA16" s="104">
        <v>3.3</v>
      </c>
      <c r="AB16" s="104">
        <v>2</v>
      </c>
      <c r="AC16" s="104">
        <f t="shared" si="8"/>
        <v>16</v>
      </c>
      <c r="AD16" s="104">
        <v>16.5</v>
      </c>
      <c r="AE16" s="104">
        <v>20</v>
      </c>
    </row>
    <row r="17" spans="1:31" s="111" customFormat="1" ht="11.1" hidden="1" customHeight="1" x14ac:dyDescent="0.25">
      <c r="A17" s="211" t="s">
        <v>226</v>
      </c>
      <c r="B17" s="131" t="s">
        <v>74</v>
      </c>
      <c r="C17" s="104" t="s">
        <v>169</v>
      </c>
      <c r="D17" s="102">
        <f t="shared" si="0"/>
        <v>0.3689064558629776</v>
      </c>
      <c r="E17" s="149">
        <v>0.75</v>
      </c>
      <c r="F17" s="157">
        <f t="shared" si="1"/>
        <v>0.61555159040178564</v>
      </c>
      <c r="G17" s="158">
        <v>1.81</v>
      </c>
      <c r="H17" s="158" t="s">
        <v>830</v>
      </c>
      <c r="I17" s="158">
        <v>0.19900000000000001</v>
      </c>
      <c r="J17" s="158" t="s">
        <v>823</v>
      </c>
      <c r="K17" s="158">
        <v>0.20300000000000001</v>
      </c>
      <c r="L17" s="159">
        <v>1.21</v>
      </c>
      <c r="M17" s="122">
        <v>1924</v>
      </c>
      <c r="N17" s="113">
        <v>100</v>
      </c>
      <c r="O17" s="117">
        <v>460</v>
      </c>
      <c r="P17" s="101">
        <f t="shared" si="2"/>
        <v>13.2</v>
      </c>
      <c r="Q17" s="117">
        <v>15</v>
      </c>
      <c r="R17" s="117">
        <f t="shared" si="5"/>
        <v>1320</v>
      </c>
      <c r="S17" s="149">
        <f t="shared" si="3"/>
        <v>1134.5625</v>
      </c>
      <c r="T17" s="104">
        <f t="shared" si="6"/>
        <v>6072</v>
      </c>
      <c r="U17" s="149">
        <f t="shared" si="4"/>
        <v>185.4375</v>
      </c>
      <c r="V17" s="104">
        <v>109</v>
      </c>
      <c r="W17" s="149">
        <f t="shared" si="7"/>
        <v>1.7012614678899083</v>
      </c>
      <c r="X17" s="105">
        <v>4</v>
      </c>
      <c r="Y17" s="104" t="s">
        <v>25</v>
      </c>
      <c r="Z17" s="104" t="s">
        <v>25</v>
      </c>
      <c r="AA17" s="104">
        <v>3.3</v>
      </c>
      <c r="AB17" s="104">
        <v>2</v>
      </c>
      <c r="AC17" s="104">
        <f t="shared" si="8"/>
        <v>16</v>
      </c>
      <c r="AD17" s="104">
        <v>16.5</v>
      </c>
      <c r="AE17" s="104">
        <v>22</v>
      </c>
    </row>
    <row r="18" spans="1:31" s="111" customFormat="1" ht="11.1" hidden="1" customHeight="1" x14ac:dyDescent="0.25">
      <c r="A18" s="211" t="s">
        <v>223</v>
      </c>
      <c r="B18" s="131" t="s">
        <v>76</v>
      </c>
      <c r="C18" s="104" t="s">
        <v>169</v>
      </c>
      <c r="D18" s="102">
        <f t="shared" si="0"/>
        <v>0.3689064558629776</v>
      </c>
      <c r="E18" s="149">
        <v>0.75</v>
      </c>
      <c r="F18" s="157">
        <f t="shared" si="1"/>
        <v>0.61555159040178564</v>
      </c>
      <c r="G18" s="158">
        <v>1.81</v>
      </c>
      <c r="H18" s="158" t="s">
        <v>830</v>
      </c>
      <c r="I18" s="158">
        <v>0.19900000000000001</v>
      </c>
      <c r="J18" s="158" t="s">
        <v>823</v>
      </c>
      <c r="K18" s="158">
        <v>0.20300000000000001</v>
      </c>
      <c r="L18" s="159">
        <v>1.21</v>
      </c>
      <c r="M18" s="122">
        <v>1924</v>
      </c>
      <c r="N18" s="113">
        <v>100</v>
      </c>
      <c r="O18" s="117">
        <v>460</v>
      </c>
      <c r="P18" s="101">
        <f t="shared" si="2"/>
        <v>13.2</v>
      </c>
      <c r="Q18" s="117">
        <v>16</v>
      </c>
      <c r="R18" s="117">
        <f t="shared" si="5"/>
        <v>1320</v>
      </c>
      <c r="S18" s="149">
        <f t="shared" si="3"/>
        <v>1134.5625</v>
      </c>
      <c r="T18" s="104">
        <f t="shared" si="6"/>
        <v>6072</v>
      </c>
      <c r="U18" s="149">
        <f t="shared" si="4"/>
        <v>185.4375</v>
      </c>
      <c r="V18" s="104">
        <v>109</v>
      </c>
      <c r="W18" s="149">
        <f t="shared" si="7"/>
        <v>1.7012614678899083</v>
      </c>
      <c r="X18" s="105">
        <v>4</v>
      </c>
      <c r="Y18" s="104" t="s">
        <v>25</v>
      </c>
      <c r="Z18" s="104" t="s">
        <v>25</v>
      </c>
      <c r="AA18" s="104">
        <v>3.3</v>
      </c>
      <c r="AB18" s="104">
        <v>2</v>
      </c>
      <c r="AC18" s="104">
        <f t="shared" si="8"/>
        <v>16</v>
      </c>
      <c r="AD18" s="104">
        <v>16.5</v>
      </c>
      <c r="AE18" s="104">
        <v>21</v>
      </c>
    </row>
    <row r="19" spans="1:31" s="111" customFormat="1" ht="11.1" hidden="1" customHeight="1" x14ac:dyDescent="0.25">
      <c r="A19" s="211" t="s">
        <v>593</v>
      </c>
      <c r="B19" s="131" t="s">
        <v>78</v>
      </c>
      <c r="C19" s="104" t="s">
        <v>169</v>
      </c>
      <c r="D19" s="102">
        <f t="shared" si="0"/>
        <v>0.36372889197316682</v>
      </c>
      <c r="E19" s="149">
        <v>0.75</v>
      </c>
      <c r="F19" s="157">
        <f t="shared" si="1"/>
        <v>0.6215091857987789</v>
      </c>
      <c r="G19" s="158">
        <v>1.81</v>
      </c>
      <c r="H19" s="158" t="s">
        <v>830</v>
      </c>
      <c r="I19" s="158">
        <v>0.19900000000000001</v>
      </c>
      <c r="J19" s="158" t="s">
        <v>823</v>
      </c>
      <c r="K19" s="158">
        <v>0.20300000000000001</v>
      </c>
      <c r="L19" s="159">
        <v>1.21</v>
      </c>
      <c r="M19" s="122">
        <v>1924</v>
      </c>
      <c r="N19" s="113">
        <v>139</v>
      </c>
      <c r="O19" s="117">
        <v>655</v>
      </c>
      <c r="P19" s="101">
        <f t="shared" si="2"/>
        <v>13.2</v>
      </c>
      <c r="Q19" s="117">
        <v>16</v>
      </c>
      <c r="R19" s="117">
        <f t="shared" si="5"/>
        <v>1834.8</v>
      </c>
      <c r="S19" s="149">
        <f t="shared" si="3"/>
        <v>1570.4875</v>
      </c>
      <c r="T19" s="104">
        <f t="shared" si="6"/>
        <v>8646</v>
      </c>
      <c r="U19" s="149">
        <f t="shared" si="4"/>
        <v>264.3125</v>
      </c>
      <c r="V19" s="160">
        <v>155</v>
      </c>
      <c r="W19" s="149">
        <f t="shared" si="7"/>
        <v>1.705241935483871</v>
      </c>
      <c r="X19" s="105">
        <v>4</v>
      </c>
      <c r="Y19" s="104" t="s">
        <v>25</v>
      </c>
      <c r="Z19" s="104" t="s">
        <v>25</v>
      </c>
      <c r="AA19" s="104">
        <v>3.3</v>
      </c>
      <c r="AB19" s="104">
        <v>3</v>
      </c>
      <c r="AC19" s="104">
        <f t="shared" si="8"/>
        <v>24</v>
      </c>
      <c r="AD19" s="104">
        <v>16.5</v>
      </c>
      <c r="AE19" s="104">
        <v>26</v>
      </c>
    </row>
    <row r="20" spans="1:31" s="111" customFormat="1" ht="11.1" hidden="1" customHeight="1" x14ac:dyDescent="0.25">
      <c r="A20" s="211" t="s">
        <v>594</v>
      </c>
      <c r="B20" s="131" t="s">
        <v>80</v>
      </c>
      <c r="C20" s="104" t="s">
        <v>169</v>
      </c>
      <c r="D20" s="102">
        <f t="shared" si="0"/>
        <v>0.40606060606060607</v>
      </c>
      <c r="E20" s="149">
        <v>0.55000000000000004</v>
      </c>
      <c r="F20" s="157">
        <f t="shared" si="1"/>
        <v>0.28502531377204887</v>
      </c>
      <c r="G20" s="161">
        <v>0.245</v>
      </c>
      <c r="H20" s="161" t="s">
        <v>830</v>
      </c>
      <c r="I20" s="158">
        <v>0.19900000000000001</v>
      </c>
      <c r="J20" s="158" t="s">
        <v>823</v>
      </c>
      <c r="K20" s="158">
        <v>0.20300000000000001</v>
      </c>
      <c r="L20" s="159">
        <v>1.21</v>
      </c>
      <c r="M20" s="122">
        <v>1924</v>
      </c>
      <c r="N20" s="113">
        <v>98</v>
      </c>
      <c r="O20" s="117">
        <v>385</v>
      </c>
      <c r="P20" s="101">
        <f t="shared" si="2"/>
        <v>13.2</v>
      </c>
      <c r="Q20" s="117">
        <v>16</v>
      </c>
      <c r="R20" s="117">
        <f t="shared" si="5"/>
        <v>1293.5999999999999</v>
      </c>
      <c r="S20" s="149">
        <f t="shared" si="3"/>
        <v>1140.0374999999999</v>
      </c>
      <c r="T20" s="104">
        <f t="shared" si="6"/>
        <v>5082</v>
      </c>
      <c r="U20" s="149">
        <f t="shared" si="4"/>
        <v>153.5625</v>
      </c>
      <c r="V20" s="104">
        <v>106</v>
      </c>
      <c r="W20" s="149">
        <f t="shared" si="7"/>
        <v>1.4487028301886793</v>
      </c>
      <c r="X20" s="105">
        <v>4</v>
      </c>
      <c r="Y20" s="104" t="s">
        <v>25</v>
      </c>
      <c r="Z20" s="104" t="s">
        <v>25</v>
      </c>
      <c r="AA20" s="104">
        <v>3.3</v>
      </c>
      <c r="AB20" s="104">
        <v>2</v>
      </c>
      <c r="AC20" s="104">
        <f t="shared" si="8"/>
        <v>16</v>
      </c>
      <c r="AD20" s="104">
        <v>16.5</v>
      </c>
      <c r="AE20" s="104">
        <v>20</v>
      </c>
    </row>
    <row r="21" spans="1:31" s="111" customFormat="1" ht="11.1" hidden="1" customHeight="1" x14ac:dyDescent="0.25">
      <c r="A21" s="211" t="s">
        <v>595</v>
      </c>
      <c r="B21" s="131" t="s">
        <v>82</v>
      </c>
      <c r="C21" s="104" t="s">
        <v>169</v>
      </c>
      <c r="D21" s="102">
        <f t="shared" si="0"/>
        <v>0.3689064558629776</v>
      </c>
      <c r="E21" s="149">
        <v>0.75</v>
      </c>
      <c r="F21" s="157">
        <f t="shared" si="1"/>
        <v>0.61555159040178564</v>
      </c>
      <c r="G21" s="158">
        <v>1.81</v>
      </c>
      <c r="H21" s="158" t="s">
        <v>830</v>
      </c>
      <c r="I21" s="158">
        <v>0.19900000000000001</v>
      </c>
      <c r="J21" s="158" t="s">
        <v>823</v>
      </c>
      <c r="K21" s="158">
        <v>0.20300000000000001</v>
      </c>
      <c r="L21" s="159">
        <v>1.21</v>
      </c>
      <c r="M21" s="122">
        <v>1924</v>
      </c>
      <c r="N21" s="113">
        <v>100</v>
      </c>
      <c r="O21" s="117">
        <v>460</v>
      </c>
      <c r="P21" s="101">
        <f t="shared" si="2"/>
        <v>13.2</v>
      </c>
      <c r="Q21" s="117">
        <v>16</v>
      </c>
      <c r="R21" s="117">
        <f t="shared" si="5"/>
        <v>1320</v>
      </c>
      <c r="S21" s="149">
        <f t="shared" si="3"/>
        <v>1134.5625</v>
      </c>
      <c r="T21" s="104">
        <f t="shared" si="6"/>
        <v>6072</v>
      </c>
      <c r="U21" s="149">
        <f t="shared" si="4"/>
        <v>185.4375</v>
      </c>
      <c r="V21" s="104">
        <v>114</v>
      </c>
      <c r="W21" s="149">
        <f t="shared" si="7"/>
        <v>1.6266447368421053</v>
      </c>
      <c r="X21" s="105">
        <v>4</v>
      </c>
      <c r="Y21" s="104" t="s">
        <v>25</v>
      </c>
      <c r="Z21" s="104" t="s">
        <v>25</v>
      </c>
      <c r="AA21" s="104">
        <v>3.3</v>
      </c>
      <c r="AB21" s="104">
        <v>2</v>
      </c>
      <c r="AC21" s="104">
        <f t="shared" si="8"/>
        <v>16</v>
      </c>
      <c r="AD21" s="104">
        <v>16.5</v>
      </c>
      <c r="AE21" s="104">
        <v>22</v>
      </c>
    </row>
    <row r="22" spans="1:31" s="111" customFormat="1" ht="11.1" hidden="1" customHeight="1" x14ac:dyDescent="0.25">
      <c r="A22" s="211" t="s">
        <v>596</v>
      </c>
      <c r="B22" s="131" t="s">
        <v>84</v>
      </c>
      <c r="C22" s="104" t="s">
        <v>169</v>
      </c>
      <c r="D22" s="102">
        <f t="shared" si="0"/>
        <v>0.3689064558629776</v>
      </c>
      <c r="E22" s="149">
        <v>0.75</v>
      </c>
      <c r="F22" s="157">
        <f t="shared" si="1"/>
        <v>0.61555159040178564</v>
      </c>
      <c r="G22" s="158">
        <v>1.81</v>
      </c>
      <c r="H22" s="158" t="s">
        <v>830</v>
      </c>
      <c r="I22" s="158">
        <v>0.19900000000000001</v>
      </c>
      <c r="J22" s="158" t="s">
        <v>823</v>
      </c>
      <c r="K22" s="158">
        <v>0.20300000000000001</v>
      </c>
      <c r="L22" s="159">
        <v>1.21</v>
      </c>
      <c r="M22" s="122">
        <v>1924</v>
      </c>
      <c r="N22" s="113">
        <v>100</v>
      </c>
      <c r="O22" s="117">
        <v>460</v>
      </c>
      <c r="P22" s="101">
        <f t="shared" si="2"/>
        <v>13.2</v>
      </c>
      <c r="Q22" s="117">
        <v>16</v>
      </c>
      <c r="R22" s="117">
        <f t="shared" si="5"/>
        <v>1320</v>
      </c>
      <c r="S22" s="149">
        <f t="shared" si="3"/>
        <v>1134.5625</v>
      </c>
      <c r="T22" s="104">
        <f t="shared" si="6"/>
        <v>6072</v>
      </c>
      <c r="U22" s="149">
        <f t="shared" si="4"/>
        <v>185.4375</v>
      </c>
      <c r="V22" s="104">
        <v>111</v>
      </c>
      <c r="W22" s="149">
        <f t="shared" si="7"/>
        <v>1.6706081081081081</v>
      </c>
      <c r="X22" s="105">
        <v>4</v>
      </c>
      <c r="Y22" s="104" t="s">
        <v>25</v>
      </c>
      <c r="Z22" s="104" t="s">
        <v>25</v>
      </c>
      <c r="AA22" s="104">
        <v>3.3</v>
      </c>
      <c r="AB22" s="104">
        <v>2</v>
      </c>
      <c r="AC22" s="104">
        <f t="shared" si="8"/>
        <v>16</v>
      </c>
      <c r="AD22" s="104">
        <v>16.5</v>
      </c>
      <c r="AE22" s="104">
        <v>23</v>
      </c>
    </row>
    <row r="23" spans="1:31" s="111" customFormat="1" ht="11.1" hidden="1" customHeight="1" x14ac:dyDescent="0.25">
      <c r="A23" s="211" t="s">
        <v>597</v>
      </c>
      <c r="B23" s="131" t="s">
        <v>86</v>
      </c>
      <c r="C23" s="104" t="s">
        <v>169</v>
      </c>
      <c r="D23" s="102">
        <f t="shared" si="0"/>
        <v>0.3689064558629776</v>
      </c>
      <c r="E23" s="149">
        <v>0.75</v>
      </c>
      <c r="F23" s="157">
        <f t="shared" si="1"/>
        <v>0.61555159040178564</v>
      </c>
      <c r="G23" s="158">
        <v>1.81</v>
      </c>
      <c r="H23" s="158" t="s">
        <v>830</v>
      </c>
      <c r="I23" s="158">
        <v>0.19900000000000001</v>
      </c>
      <c r="J23" s="158" t="s">
        <v>823</v>
      </c>
      <c r="K23" s="158">
        <v>0.20300000000000001</v>
      </c>
      <c r="L23" s="159">
        <v>1.21</v>
      </c>
      <c r="M23" s="122">
        <v>1924</v>
      </c>
      <c r="N23" s="113">
        <v>100</v>
      </c>
      <c r="O23" s="117">
        <v>460</v>
      </c>
      <c r="P23" s="101">
        <f t="shared" si="2"/>
        <v>13.2</v>
      </c>
      <c r="Q23" s="117">
        <v>15</v>
      </c>
      <c r="R23" s="117">
        <f t="shared" si="5"/>
        <v>1320</v>
      </c>
      <c r="S23" s="149">
        <f t="shared" si="3"/>
        <v>1134.5625</v>
      </c>
      <c r="T23" s="104">
        <f t="shared" si="6"/>
        <v>6072</v>
      </c>
      <c r="U23" s="149">
        <f t="shared" si="4"/>
        <v>185.4375</v>
      </c>
      <c r="V23" s="104">
        <v>113</v>
      </c>
      <c r="W23" s="149">
        <f t="shared" si="7"/>
        <v>1.6410398230088497</v>
      </c>
      <c r="X23" s="105">
        <v>4</v>
      </c>
      <c r="Y23" s="104" t="s">
        <v>25</v>
      </c>
      <c r="Z23" s="104" t="s">
        <v>25</v>
      </c>
      <c r="AA23" s="104">
        <v>3.3</v>
      </c>
      <c r="AB23" s="104">
        <v>2</v>
      </c>
      <c r="AC23" s="104">
        <f t="shared" si="8"/>
        <v>16</v>
      </c>
      <c r="AD23" s="104">
        <v>16.5</v>
      </c>
      <c r="AE23" s="104">
        <v>20</v>
      </c>
    </row>
    <row r="24" spans="1:31" s="111" customFormat="1" ht="11.1" hidden="1" customHeight="1" x14ac:dyDescent="0.25">
      <c r="A24" s="211" t="s">
        <v>598</v>
      </c>
      <c r="B24" s="131" t="s">
        <v>88</v>
      </c>
      <c r="C24" s="104" t="s">
        <v>169</v>
      </c>
      <c r="D24" s="102">
        <f t="shared" si="0"/>
        <v>0.40606060606060607</v>
      </c>
      <c r="E24" s="149">
        <v>0.55000000000000004</v>
      </c>
      <c r="F24" s="157">
        <f t="shared" si="1"/>
        <v>0.28502531377204887</v>
      </c>
      <c r="G24" s="161">
        <v>0.245</v>
      </c>
      <c r="H24" s="161" t="s">
        <v>830</v>
      </c>
      <c r="I24" s="158">
        <v>0.19900000000000001</v>
      </c>
      <c r="J24" s="158" t="s">
        <v>823</v>
      </c>
      <c r="K24" s="158">
        <v>0.20300000000000001</v>
      </c>
      <c r="L24" s="159">
        <v>1.21</v>
      </c>
      <c r="M24" s="122">
        <v>1924</v>
      </c>
      <c r="N24" s="113">
        <v>98</v>
      </c>
      <c r="O24" s="117">
        <v>385</v>
      </c>
      <c r="P24" s="101">
        <f t="shared" si="2"/>
        <v>13.2</v>
      </c>
      <c r="Q24" s="117">
        <v>16</v>
      </c>
      <c r="R24" s="117">
        <f t="shared" si="5"/>
        <v>1293.5999999999999</v>
      </c>
      <c r="S24" s="149">
        <f t="shared" si="3"/>
        <v>1140.0374999999999</v>
      </c>
      <c r="T24" s="104">
        <f t="shared" si="6"/>
        <v>5082</v>
      </c>
      <c r="U24" s="149">
        <f t="shared" si="4"/>
        <v>153.5625</v>
      </c>
      <c r="V24" s="104">
        <v>108</v>
      </c>
      <c r="W24" s="149">
        <f t="shared" si="7"/>
        <v>1.421875</v>
      </c>
      <c r="X24" s="105">
        <v>4</v>
      </c>
      <c r="Y24" s="104" t="s">
        <v>25</v>
      </c>
      <c r="Z24" s="104" t="s">
        <v>25</v>
      </c>
      <c r="AA24" s="104">
        <v>3.3</v>
      </c>
      <c r="AB24" s="104">
        <v>2</v>
      </c>
      <c r="AC24" s="104">
        <f t="shared" si="8"/>
        <v>16</v>
      </c>
      <c r="AD24" s="104">
        <v>16.5</v>
      </c>
      <c r="AE24" s="104">
        <v>21</v>
      </c>
    </row>
    <row r="25" spans="1:31" s="111" customFormat="1" ht="11.1" hidden="1" customHeight="1" x14ac:dyDescent="0.25">
      <c r="A25" s="211" t="s">
        <v>599</v>
      </c>
      <c r="B25" s="131" t="s">
        <v>90</v>
      </c>
      <c r="C25" s="104" t="s">
        <v>169</v>
      </c>
      <c r="D25" s="102">
        <f t="shared" si="0"/>
        <v>0.3689064558629776</v>
      </c>
      <c r="E25" s="149">
        <v>0.75</v>
      </c>
      <c r="F25" s="157">
        <f t="shared" si="1"/>
        <v>0.61555159040178564</v>
      </c>
      <c r="G25" s="158">
        <v>1.81</v>
      </c>
      <c r="H25" s="158" t="s">
        <v>830</v>
      </c>
      <c r="I25" s="158">
        <v>0.19900000000000001</v>
      </c>
      <c r="J25" s="158" t="s">
        <v>823</v>
      </c>
      <c r="K25" s="158">
        <v>0.20300000000000001</v>
      </c>
      <c r="L25" s="159">
        <v>1.21</v>
      </c>
      <c r="M25" s="122">
        <v>1924</v>
      </c>
      <c r="N25" s="113">
        <v>100</v>
      </c>
      <c r="O25" s="117">
        <v>460</v>
      </c>
      <c r="P25" s="101">
        <f t="shared" si="2"/>
        <v>13.2</v>
      </c>
      <c r="Q25" s="117">
        <v>15</v>
      </c>
      <c r="R25" s="117">
        <f t="shared" si="5"/>
        <v>1320</v>
      </c>
      <c r="S25" s="149">
        <f t="shared" si="3"/>
        <v>1134.5625</v>
      </c>
      <c r="T25" s="104">
        <f t="shared" si="6"/>
        <v>6072</v>
      </c>
      <c r="U25" s="149">
        <f t="shared" si="4"/>
        <v>185.4375</v>
      </c>
      <c r="V25" s="104">
        <v>94</v>
      </c>
      <c r="W25" s="149">
        <f t="shared" si="7"/>
        <v>1.9727393617021276</v>
      </c>
      <c r="X25" s="105">
        <v>4</v>
      </c>
      <c r="Y25" s="104" t="s">
        <v>25</v>
      </c>
      <c r="Z25" s="104" t="s">
        <v>25</v>
      </c>
      <c r="AA25" s="104">
        <v>3.3</v>
      </c>
      <c r="AB25" s="104">
        <v>2</v>
      </c>
      <c r="AC25" s="104">
        <f t="shared" si="8"/>
        <v>16</v>
      </c>
      <c r="AD25" s="104">
        <v>16.5</v>
      </c>
      <c r="AE25" s="104">
        <v>24</v>
      </c>
    </row>
    <row r="26" spans="1:31" s="111" customFormat="1" ht="11.1" hidden="1" customHeight="1" x14ac:dyDescent="0.25">
      <c r="A26" s="211" t="s">
        <v>600</v>
      </c>
      <c r="B26" s="131" t="s">
        <v>92</v>
      </c>
      <c r="C26" s="104" t="s">
        <v>169</v>
      </c>
      <c r="D26" s="102">
        <f t="shared" si="0"/>
        <v>0.3689064558629776</v>
      </c>
      <c r="E26" s="149">
        <v>0.75</v>
      </c>
      <c r="F26" s="157">
        <f t="shared" si="1"/>
        <v>0.61555159040178564</v>
      </c>
      <c r="G26" s="158">
        <v>1.81</v>
      </c>
      <c r="H26" s="158" t="s">
        <v>830</v>
      </c>
      <c r="I26" s="158">
        <v>0.19900000000000001</v>
      </c>
      <c r="J26" s="158" t="s">
        <v>823</v>
      </c>
      <c r="K26" s="158">
        <v>0.20300000000000001</v>
      </c>
      <c r="L26" s="159">
        <v>1.21</v>
      </c>
      <c r="M26" s="122">
        <v>1924</v>
      </c>
      <c r="N26" s="113">
        <v>100</v>
      </c>
      <c r="O26" s="117">
        <v>460</v>
      </c>
      <c r="P26" s="101">
        <f t="shared" si="2"/>
        <v>13.2</v>
      </c>
      <c r="Q26" s="117">
        <v>16</v>
      </c>
      <c r="R26" s="117">
        <f t="shared" si="5"/>
        <v>1320</v>
      </c>
      <c r="S26" s="149">
        <f t="shared" si="3"/>
        <v>1134.5625</v>
      </c>
      <c r="T26" s="104">
        <f t="shared" si="6"/>
        <v>6072</v>
      </c>
      <c r="U26" s="149">
        <f t="shared" si="4"/>
        <v>185.4375</v>
      </c>
      <c r="V26" s="104">
        <v>114</v>
      </c>
      <c r="W26" s="149">
        <f t="shared" si="7"/>
        <v>1.6266447368421053</v>
      </c>
      <c r="X26" s="105">
        <v>4</v>
      </c>
      <c r="Y26" s="104" t="s">
        <v>25</v>
      </c>
      <c r="Z26" s="104" t="s">
        <v>25</v>
      </c>
      <c r="AA26" s="104">
        <v>3.3</v>
      </c>
      <c r="AB26" s="104">
        <v>2</v>
      </c>
      <c r="AC26" s="104">
        <f t="shared" si="8"/>
        <v>16</v>
      </c>
      <c r="AD26" s="104">
        <v>16.5</v>
      </c>
      <c r="AE26" s="104">
        <v>24</v>
      </c>
    </row>
    <row r="27" spans="1:31" s="111" customFormat="1" ht="11.1" hidden="1" customHeight="1" x14ac:dyDescent="0.25">
      <c r="A27" s="211" t="s">
        <v>601</v>
      </c>
      <c r="B27" s="131" t="s">
        <v>94</v>
      </c>
      <c r="C27" s="104" t="s">
        <v>169</v>
      </c>
      <c r="D27" s="102">
        <f t="shared" si="0"/>
        <v>0.40606060606060607</v>
      </c>
      <c r="E27" s="149">
        <v>0.55000000000000004</v>
      </c>
      <c r="F27" s="157">
        <f t="shared" si="1"/>
        <v>0.28502531377204887</v>
      </c>
      <c r="G27" s="161">
        <v>0.245</v>
      </c>
      <c r="H27" s="161" t="s">
        <v>830</v>
      </c>
      <c r="I27" s="158">
        <v>0.19900000000000001</v>
      </c>
      <c r="J27" s="158" t="s">
        <v>823</v>
      </c>
      <c r="K27" s="158">
        <v>0.20300000000000001</v>
      </c>
      <c r="L27" s="159">
        <v>1.21</v>
      </c>
      <c r="M27" s="122">
        <v>1924</v>
      </c>
      <c r="N27" s="113">
        <v>98</v>
      </c>
      <c r="O27" s="117">
        <v>385</v>
      </c>
      <c r="P27" s="101">
        <f t="shared" si="2"/>
        <v>13.2</v>
      </c>
      <c r="Q27" s="117">
        <v>15</v>
      </c>
      <c r="R27" s="117">
        <f t="shared" si="5"/>
        <v>1293.5999999999999</v>
      </c>
      <c r="S27" s="149">
        <f t="shared" si="3"/>
        <v>1140.0374999999999</v>
      </c>
      <c r="T27" s="104">
        <f t="shared" si="6"/>
        <v>5082</v>
      </c>
      <c r="U27" s="149">
        <f t="shared" si="4"/>
        <v>153.5625</v>
      </c>
      <c r="V27" s="104">
        <v>113</v>
      </c>
      <c r="W27" s="149">
        <f t="shared" si="7"/>
        <v>1.3589601769911503</v>
      </c>
      <c r="X27" s="105">
        <v>4</v>
      </c>
      <c r="Y27" s="104" t="s">
        <v>25</v>
      </c>
      <c r="Z27" s="104" t="s">
        <v>25</v>
      </c>
      <c r="AA27" s="104">
        <v>3.3</v>
      </c>
      <c r="AB27" s="104">
        <v>2</v>
      </c>
      <c r="AC27" s="104">
        <f t="shared" si="8"/>
        <v>16</v>
      </c>
      <c r="AD27" s="104">
        <v>16.5</v>
      </c>
      <c r="AE27" s="104">
        <v>20</v>
      </c>
    </row>
    <row r="28" spans="1:31" s="111" customFormat="1" ht="11.1" hidden="1" customHeight="1" x14ac:dyDescent="0.25">
      <c r="A28" s="211" t="s">
        <v>602</v>
      </c>
      <c r="B28" s="131" t="s">
        <v>96</v>
      </c>
      <c r="C28" s="104" t="s">
        <v>169</v>
      </c>
      <c r="D28" s="102">
        <f t="shared" si="0"/>
        <v>0.3689064558629776</v>
      </c>
      <c r="E28" s="149">
        <v>0.75</v>
      </c>
      <c r="F28" s="157">
        <f t="shared" si="1"/>
        <v>0.61555159040178564</v>
      </c>
      <c r="G28" s="158">
        <v>1.81</v>
      </c>
      <c r="H28" s="158" t="s">
        <v>830</v>
      </c>
      <c r="I28" s="158">
        <v>0.19900000000000001</v>
      </c>
      <c r="J28" s="158" t="s">
        <v>823</v>
      </c>
      <c r="K28" s="158">
        <v>0.20300000000000001</v>
      </c>
      <c r="L28" s="159">
        <v>1.21</v>
      </c>
      <c r="M28" s="122">
        <v>1924</v>
      </c>
      <c r="N28" s="113">
        <v>100</v>
      </c>
      <c r="O28" s="117">
        <v>460</v>
      </c>
      <c r="P28" s="101">
        <f t="shared" si="2"/>
        <v>13.2</v>
      </c>
      <c r="Q28" s="117">
        <v>16</v>
      </c>
      <c r="R28" s="117">
        <f t="shared" si="5"/>
        <v>1320</v>
      </c>
      <c r="S28" s="149">
        <f t="shared" si="3"/>
        <v>1134.5625</v>
      </c>
      <c r="T28" s="104">
        <f t="shared" si="6"/>
        <v>6072</v>
      </c>
      <c r="U28" s="149">
        <f t="shared" si="4"/>
        <v>185.4375</v>
      </c>
      <c r="V28" s="104">
        <v>111</v>
      </c>
      <c r="W28" s="149">
        <f t="shared" si="7"/>
        <v>1.6706081081081081</v>
      </c>
      <c r="X28" s="105">
        <v>4</v>
      </c>
      <c r="Y28" s="104" t="s">
        <v>25</v>
      </c>
      <c r="Z28" s="104" t="s">
        <v>25</v>
      </c>
      <c r="AA28" s="104">
        <v>3.3</v>
      </c>
      <c r="AB28" s="104">
        <v>2</v>
      </c>
      <c r="AC28" s="104">
        <f t="shared" si="8"/>
        <v>16</v>
      </c>
      <c r="AD28" s="104">
        <v>16.5</v>
      </c>
      <c r="AE28" s="104">
        <v>23</v>
      </c>
    </row>
    <row r="29" spans="1:31" s="111" customFormat="1" ht="11.1" hidden="1" customHeight="1" x14ac:dyDescent="0.25">
      <c r="A29" s="211" t="s">
        <v>603</v>
      </c>
      <c r="B29" s="131" t="s">
        <v>98</v>
      </c>
      <c r="C29" s="104" t="s">
        <v>169</v>
      </c>
      <c r="D29" s="102">
        <f t="shared" si="0"/>
        <v>0.40606060606060607</v>
      </c>
      <c r="E29" s="149">
        <v>0.55000000000000004</v>
      </c>
      <c r="F29" s="157">
        <f t="shared" si="1"/>
        <v>0.28502531377204887</v>
      </c>
      <c r="G29" s="161">
        <v>0.245</v>
      </c>
      <c r="H29" s="161" t="s">
        <v>830</v>
      </c>
      <c r="I29" s="158">
        <v>0.19900000000000001</v>
      </c>
      <c r="J29" s="158" t="s">
        <v>823</v>
      </c>
      <c r="K29" s="158">
        <v>0.20300000000000001</v>
      </c>
      <c r="L29" s="159">
        <v>1.21</v>
      </c>
      <c r="M29" s="122">
        <v>1924</v>
      </c>
      <c r="N29" s="113">
        <v>98</v>
      </c>
      <c r="O29" s="117">
        <v>385</v>
      </c>
      <c r="P29" s="101">
        <f t="shared" si="2"/>
        <v>13.2</v>
      </c>
      <c r="Q29" s="117">
        <v>16</v>
      </c>
      <c r="R29" s="117">
        <f t="shared" si="5"/>
        <v>1293.5999999999999</v>
      </c>
      <c r="S29" s="149">
        <f t="shared" si="3"/>
        <v>1140.0374999999999</v>
      </c>
      <c r="T29" s="104">
        <f t="shared" si="6"/>
        <v>5082</v>
      </c>
      <c r="U29" s="149">
        <f t="shared" si="4"/>
        <v>153.5625</v>
      </c>
      <c r="V29" s="104">
        <v>115</v>
      </c>
      <c r="W29" s="149">
        <f t="shared" si="7"/>
        <v>1.3353260869565218</v>
      </c>
      <c r="X29" s="105">
        <v>4</v>
      </c>
      <c r="Y29" s="104" t="s">
        <v>25</v>
      </c>
      <c r="Z29" s="104" t="s">
        <v>25</v>
      </c>
      <c r="AA29" s="104">
        <v>3.3</v>
      </c>
      <c r="AB29" s="104">
        <v>2</v>
      </c>
      <c r="AC29" s="104">
        <f t="shared" si="8"/>
        <v>16</v>
      </c>
      <c r="AD29" s="104">
        <v>16.5</v>
      </c>
      <c r="AE29" s="104">
        <v>21</v>
      </c>
    </row>
    <row r="30" spans="1:31" s="111" customFormat="1" ht="11.1" customHeight="1" x14ac:dyDescent="0.25">
      <c r="A30" s="212" t="s">
        <v>604</v>
      </c>
      <c r="B30" s="131" t="s">
        <v>100</v>
      </c>
      <c r="C30" s="104" t="s">
        <v>765</v>
      </c>
      <c r="D30" s="102">
        <f t="shared" si="0"/>
        <v>0.37800521774031703</v>
      </c>
      <c r="E30" s="149">
        <v>0.75</v>
      </c>
      <c r="F30" s="157">
        <f t="shared" si="1"/>
        <v>0.50754426530314289</v>
      </c>
      <c r="G30" s="158">
        <v>1.3</v>
      </c>
      <c r="H30" s="158" t="s">
        <v>830</v>
      </c>
      <c r="I30" s="158">
        <v>0.191</v>
      </c>
      <c r="J30" s="158" t="s">
        <v>823</v>
      </c>
      <c r="K30" s="158">
        <v>0.20300000000000001</v>
      </c>
      <c r="L30" s="159">
        <v>1.29</v>
      </c>
      <c r="M30" s="122">
        <v>1956</v>
      </c>
      <c r="N30" s="113">
        <v>342</v>
      </c>
      <c r="O30" s="117">
        <v>1510</v>
      </c>
      <c r="P30" s="101">
        <f t="shared" si="2"/>
        <v>13.2</v>
      </c>
      <c r="Q30" s="117">
        <v>14</v>
      </c>
      <c r="R30" s="117">
        <f t="shared" si="5"/>
        <v>4514.3999999999996</v>
      </c>
      <c r="S30" s="149">
        <f t="shared" si="3"/>
        <v>3910.7124999999996</v>
      </c>
      <c r="T30" s="104">
        <f t="shared" si="6"/>
        <v>19932</v>
      </c>
      <c r="U30" s="149">
        <f t="shared" si="4"/>
        <v>603.6875</v>
      </c>
      <c r="V30" s="104">
        <v>415</v>
      </c>
      <c r="W30" s="149">
        <f t="shared" si="7"/>
        <v>1.4546686746987951</v>
      </c>
      <c r="X30" s="105">
        <v>4</v>
      </c>
      <c r="Y30" s="104" t="s">
        <v>25</v>
      </c>
      <c r="Z30" s="104" t="s">
        <v>25</v>
      </c>
      <c r="AA30" s="104">
        <v>3.3</v>
      </c>
      <c r="AB30" s="104">
        <v>9</v>
      </c>
      <c r="AC30" s="104">
        <f t="shared" si="8"/>
        <v>72</v>
      </c>
      <c r="AD30" s="104">
        <v>16.5</v>
      </c>
      <c r="AE30" s="104">
        <v>71</v>
      </c>
    </row>
    <row r="31" spans="1:31" s="111" customFormat="1" ht="11.1" customHeight="1" x14ac:dyDescent="0.25">
      <c r="A31" s="212" t="s">
        <v>605</v>
      </c>
      <c r="B31" s="131" t="s">
        <v>105</v>
      </c>
      <c r="C31" s="104" t="s">
        <v>765</v>
      </c>
      <c r="D31" s="102">
        <f t="shared" si="0"/>
        <v>0.3948848863045431</v>
      </c>
      <c r="E31" s="149">
        <v>0.75</v>
      </c>
      <c r="F31" s="157">
        <f t="shared" si="1"/>
        <v>0.49390657174069202</v>
      </c>
      <c r="G31" s="158">
        <v>1.3</v>
      </c>
      <c r="H31" s="158" t="s">
        <v>830</v>
      </c>
      <c r="I31" s="158">
        <v>0.191</v>
      </c>
      <c r="J31" s="158" t="s">
        <v>823</v>
      </c>
      <c r="K31" s="158">
        <v>0.20300000000000001</v>
      </c>
      <c r="L31" s="159">
        <v>1.29</v>
      </c>
      <c r="M31" s="122">
        <v>1956</v>
      </c>
      <c r="N31" s="113">
        <v>156</v>
      </c>
      <c r="O31" s="117">
        <v>641</v>
      </c>
      <c r="P31" s="101">
        <f t="shared" si="2"/>
        <v>13.2</v>
      </c>
      <c r="Q31" s="117">
        <v>14</v>
      </c>
      <c r="R31" s="117">
        <f t="shared" si="5"/>
        <v>2059.1999999999998</v>
      </c>
      <c r="S31" s="149">
        <f t="shared" si="3"/>
        <v>1804.8374999999999</v>
      </c>
      <c r="T31" s="104">
        <f t="shared" si="6"/>
        <v>8461.1999999999989</v>
      </c>
      <c r="U31" s="149">
        <f t="shared" si="4"/>
        <v>254.36250000000001</v>
      </c>
      <c r="V31" s="104">
        <v>177</v>
      </c>
      <c r="W31" s="149">
        <f t="shared" si="7"/>
        <v>1.4370762711864407</v>
      </c>
      <c r="X31" s="105">
        <v>4</v>
      </c>
      <c r="Y31" s="104" t="s">
        <v>25</v>
      </c>
      <c r="Z31" s="104" t="s">
        <v>25</v>
      </c>
      <c r="AA31" s="104">
        <v>3.3</v>
      </c>
      <c r="AB31" s="104">
        <v>4</v>
      </c>
      <c r="AC31" s="104">
        <f t="shared" si="8"/>
        <v>32</v>
      </c>
      <c r="AD31" s="104">
        <v>16.5</v>
      </c>
      <c r="AE31" s="104">
        <v>32</v>
      </c>
    </row>
    <row r="32" spans="1:31" s="111" customFormat="1" ht="11.1" customHeight="1" x14ac:dyDescent="0.25">
      <c r="A32" s="212" t="s">
        <v>606</v>
      </c>
      <c r="B32" s="131" t="s">
        <v>109</v>
      </c>
      <c r="C32" s="104" t="s">
        <v>765</v>
      </c>
      <c r="D32" s="102">
        <f t="shared" si="0"/>
        <v>0.4483496676805227</v>
      </c>
      <c r="E32" s="149">
        <v>0.55000000000000004</v>
      </c>
      <c r="F32" s="157">
        <f t="shared" si="1"/>
        <v>0.42386791771356791</v>
      </c>
      <c r="G32" s="158">
        <v>1.3</v>
      </c>
      <c r="H32" s="158" t="s">
        <v>830</v>
      </c>
      <c r="I32" s="158">
        <v>0.191</v>
      </c>
      <c r="J32" s="158" t="s">
        <v>823</v>
      </c>
      <c r="K32" s="158">
        <v>0.20300000000000001</v>
      </c>
      <c r="L32" s="159">
        <v>1.29</v>
      </c>
      <c r="M32" s="122">
        <v>1956</v>
      </c>
      <c r="N32" s="113">
        <v>88</v>
      </c>
      <c r="O32" s="117">
        <v>269</v>
      </c>
      <c r="P32" s="101">
        <f t="shared" si="2"/>
        <v>16.5</v>
      </c>
      <c r="Q32" s="117">
        <v>17</v>
      </c>
      <c r="R32" s="117">
        <f t="shared" si="5"/>
        <v>1452</v>
      </c>
      <c r="S32" s="149">
        <f t="shared" si="3"/>
        <v>1316.15625</v>
      </c>
      <c r="T32" s="104">
        <f t="shared" si="6"/>
        <v>4438.5</v>
      </c>
      <c r="U32" s="149">
        <f t="shared" si="4"/>
        <v>135.84375</v>
      </c>
      <c r="V32" s="104">
        <v>93</v>
      </c>
      <c r="W32" s="149">
        <f t="shared" si="7"/>
        <v>1.4606854838709677</v>
      </c>
      <c r="X32" s="105">
        <v>5</v>
      </c>
      <c r="Y32" s="104" t="s">
        <v>25</v>
      </c>
      <c r="Z32" s="104" t="s">
        <v>25</v>
      </c>
      <c r="AA32" s="104">
        <v>3.3</v>
      </c>
      <c r="AB32" s="104">
        <v>1</v>
      </c>
      <c r="AC32" s="104">
        <f t="shared" si="8"/>
        <v>8</v>
      </c>
      <c r="AD32" s="104">
        <v>16.5</v>
      </c>
      <c r="AE32" s="104">
        <v>16</v>
      </c>
    </row>
    <row r="33" spans="1:31" s="111" customFormat="1" ht="11.1" customHeight="1" x14ac:dyDescent="0.25">
      <c r="A33" s="212" t="s">
        <v>607</v>
      </c>
      <c r="B33" s="131" t="s">
        <v>111</v>
      </c>
      <c r="C33" s="104" t="s">
        <v>765</v>
      </c>
      <c r="D33" s="102">
        <f t="shared" si="0"/>
        <v>0.3827651515151515</v>
      </c>
      <c r="E33" s="149">
        <v>0.75</v>
      </c>
      <c r="F33" s="157">
        <f t="shared" si="1"/>
        <v>0.50001980764473031</v>
      </c>
      <c r="G33" s="158">
        <v>1.3</v>
      </c>
      <c r="H33" s="158" t="s">
        <v>830</v>
      </c>
      <c r="I33" s="158">
        <v>0.191</v>
      </c>
      <c r="J33" s="158" t="s">
        <v>823</v>
      </c>
      <c r="K33" s="158">
        <v>0.20300000000000001</v>
      </c>
      <c r="L33" s="159">
        <v>1.29</v>
      </c>
      <c r="M33" s="122">
        <v>1956</v>
      </c>
      <c r="N33" s="113">
        <v>185</v>
      </c>
      <c r="O33" s="117">
        <v>800</v>
      </c>
      <c r="P33" s="101">
        <f t="shared" si="2"/>
        <v>13.2</v>
      </c>
      <c r="Q33" s="117">
        <v>14</v>
      </c>
      <c r="R33" s="117">
        <f t="shared" si="5"/>
        <v>2442</v>
      </c>
      <c r="S33" s="149">
        <f t="shared" si="3"/>
        <v>2136.0625</v>
      </c>
      <c r="T33" s="104">
        <f t="shared" si="6"/>
        <v>10560</v>
      </c>
      <c r="U33" s="149">
        <f t="shared" si="4"/>
        <v>305.9375</v>
      </c>
      <c r="V33" s="104">
        <v>220</v>
      </c>
      <c r="W33" s="149">
        <f t="shared" si="7"/>
        <v>1.390625</v>
      </c>
      <c r="X33" s="105">
        <v>4</v>
      </c>
      <c r="Y33" s="104" t="s">
        <v>25</v>
      </c>
      <c r="Z33" s="104" t="s">
        <v>25</v>
      </c>
      <c r="AA33" s="104">
        <v>3.3</v>
      </c>
      <c r="AB33" s="104">
        <v>8</v>
      </c>
      <c r="AC33" s="104">
        <f t="shared" si="8"/>
        <v>64</v>
      </c>
      <c r="AD33" s="104">
        <v>16.5</v>
      </c>
      <c r="AE33" s="104">
        <v>40</v>
      </c>
    </row>
    <row r="34" spans="1:31" s="111" customFormat="1" ht="11.1" hidden="1" customHeight="1" x14ac:dyDescent="0.25">
      <c r="A34" s="212" t="s">
        <v>608</v>
      </c>
      <c r="B34" s="131" t="s">
        <v>113</v>
      </c>
      <c r="C34" s="104" t="s">
        <v>114</v>
      </c>
      <c r="D34" s="102">
        <f t="shared" si="0"/>
        <v>0.25797491933606093</v>
      </c>
      <c r="E34" s="149">
        <v>0.75</v>
      </c>
      <c r="F34" s="157">
        <f t="shared" si="1"/>
        <v>0.54603470923860487</v>
      </c>
      <c r="G34" s="158">
        <v>1.56</v>
      </c>
      <c r="H34" s="158" t="s">
        <v>829</v>
      </c>
      <c r="I34" s="158">
        <v>0.191</v>
      </c>
      <c r="J34" s="158" t="s">
        <v>823</v>
      </c>
      <c r="K34" s="158">
        <v>0.23</v>
      </c>
      <c r="L34" s="159">
        <v>1.29</v>
      </c>
      <c r="M34" s="122">
        <v>1961</v>
      </c>
      <c r="N34" s="113">
        <v>166</v>
      </c>
      <c r="O34" s="117">
        <v>911</v>
      </c>
      <c r="P34" s="101">
        <f t="shared" ref="P34:P65" si="9">X34*AA34</f>
        <v>26.4</v>
      </c>
      <c r="Q34" s="117">
        <v>31</v>
      </c>
      <c r="R34" s="117">
        <f t="shared" si="5"/>
        <v>4382.3999999999996</v>
      </c>
      <c r="S34" s="149">
        <f t="shared" si="3"/>
        <v>3642.1124999999997</v>
      </c>
      <c r="T34" s="104">
        <f t="shared" si="6"/>
        <v>24050.399999999998</v>
      </c>
      <c r="U34" s="149">
        <f t="shared" si="4"/>
        <v>740.28750000000002</v>
      </c>
      <c r="V34" s="104">
        <v>501</v>
      </c>
      <c r="W34" s="149">
        <f t="shared" si="7"/>
        <v>1.477619760479042</v>
      </c>
      <c r="X34" s="105">
        <v>8</v>
      </c>
      <c r="Y34" s="104" t="s">
        <v>116</v>
      </c>
      <c r="Z34" s="104" t="s">
        <v>25</v>
      </c>
      <c r="AA34" s="104">
        <v>3.3</v>
      </c>
      <c r="AB34" s="104">
        <v>4</v>
      </c>
      <c r="AC34" s="104">
        <f t="shared" si="8"/>
        <v>32</v>
      </c>
      <c r="AD34" s="104">
        <v>16.5</v>
      </c>
      <c r="AE34" s="104">
        <v>64</v>
      </c>
    </row>
    <row r="35" spans="1:31" s="111" customFormat="1" ht="11.1" hidden="1" customHeight="1" x14ac:dyDescent="0.25">
      <c r="A35" s="212" t="s">
        <v>609</v>
      </c>
      <c r="B35" s="131" t="s">
        <v>118</v>
      </c>
      <c r="C35" s="104" t="s">
        <v>114</v>
      </c>
      <c r="D35" s="102">
        <f t="shared" si="0"/>
        <v>0.25888743147344706</v>
      </c>
      <c r="E35" s="149">
        <v>0.75</v>
      </c>
      <c r="F35" s="157">
        <f t="shared" si="1"/>
        <v>0.54485640630074694</v>
      </c>
      <c r="G35" s="158">
        <v>1.56</v>
      </c>
      <c r="H35" s="158" t="s">
        <v>829</v>
      </c>
      <c r="I35" s="158">
        <v>0.191</v>
      </c>
      <c r="J35" s="158" t="s">
        <v>823</v>
      </c>
      <c r="K35" s="158">
        <v>0.23</v>
      </c>
      <c r="L35" s="159">
        <v>1.29</v>
      </c>
      <c r="M35" s="122">
        <v>1961</v>
      </c>
      <c r="N35" s="113">
        <v>165</v>
      </c>
      <c r="O35" s="117">
        <v>901</v>
      </c>
      <c r="P35" s="101">
        <f t="shared" si="9"/>
        <v>26.4</v>
      </c>
      <c r="Q35" s="117">
        <v>30</v>
      </c>
      <c r="R35" s="117">
        <f t="shared" si="5"/>
        <v>4356</v>
      </c>
      <c r="S35" s="149">
        <f t="shared" si="3"/>
        <v>3624.2125000000001</v>
      </c>
      <c r="T35" s="104">
        <f t="shared" si="6"/>
        <v>23786.399999999998</v>
      </c>
      <c r="U35" s="149">
        <f t="shared" si="4"/>
        <v>731.78750000000002</v>
      </c>
      <c r="V35" s="104">
        <v>495</v>
      </c>
      <c r="W35" s="149">
        <f t="shared" si="7"/>
        <v>1.4783585858585859</v>
      </c>
      <c r="X35" s="105">
        <v>8</v>
      </c>
      <c r="Y35" s="104" t="s">
        <v>116</v>
      </c>
      <c r="Z35" s="104" t="s">
        <v>25</v>
      </c>
      <c r="AA35" s="104">
        <v>3.3</v>
      </c>
      <c r="AB35" s="104">
        <v>4</v>
      </c>
      <c r="AC35" s="104">
        <f t="shared" si="8"/>
        <v>32</v>
      </c>
      <c r="AD35" s="104">
        <v>16.5</v>
      </c>
      <c r="AE35" s="104">
        <v>64</v>
      </c>
    </row>
    <row r="36" spans="1:31" s="111" customFormat="1" ht="11.1" hidden="1" customHeight="1" x14ac:dyDescent="0.25">
      <c r="A36" s="212" t="s">
        <v>610</v>
      </c>
      <c r="B36" s="131" t="s">
        <v>120</v>
      </c>
      <c r="C36" s="104" t="s">
        <v>114</v>
      </c>
      <c r="D36" s="102">
        <f t="shared" si="0"/>
        <v>0.25046992305593857</v>
      </c>
      <c r="E36" s="149">
        <v>0.75</v>
      </c>
      <c r="F36" s="157">
        <f t="shared" si="1"/>
        <v>0.53378528534129055</v>
      </c>
      <c r="G36" s="158">
        <v>1.56</v>
      </c>
      <c r="H36" s="158" t="s">
        <v>829</v>
      </c>
      <c r="I36" s="158">
        <v>0.191</v>
      </c>
      <c r="J36" s="158" t="s">
        <v>823</v>
      </c>
      <c r="K36" s="158">
        <v>0.23</v>
      </c>
      <c r="L36" s="159">
        <v>1.29</v>
      </c>
      <c r="M36" s="122">
        <v>1961</v>
      </c>
      <c r="N36" s="113">
        <v>165</v>
      </c>
      <c r="O36" s="117">
        <v>901</v>
      </c>
      <c r="P36" s="101">
        <f t="shared" si="9"/>
        <v>29.7</v>
      </c>
      <c r="Q36" s="117">
        <v>30</v>
      </c>
      <c r="R36" s="117">
        <f t="shared" si="5"/>
        <v>4900.5</v>
      </c>
      <c r="S36" s="149">
        <f t="shared" si="3"/>
        <v>4076.9812499999998</v>
      </c>
      <c r="T36" s="104">
        <f t="shared" si="6"/>
        <v>26759.7</v>
      </c>
      <c r="U36" s="149">
        <f t="shared" si="4"/>
        <v>823.51875000000007</v>
      </c>
      <c r="V36" s="104">
        <v>554</v>
      </c>
      <c r="W36" s="149">
        <f t="shared" si="7"/>
        <v>1.4864959386281589</v>
      </c>
      <c r="X36" s="105">
        <v>9</v>
      </c>
      <c r="Y36" s="104" t="s">
        <v>116</v>
      </c>
      <c r="Z36" s="104" t="s">
        <v>25</v>
      </c>
      <c r="AA36" s="104">
        <v>3.3</v>
      </c>
      <c r="AB36" s="104">
        <v>4</v>
      </c>
      <c r="AC36" s="104">
        <f t="shared" si="8"/>
        <v>32</v>
      </c>
      <c r="AD36" s="104">
        <v>16.5</v>
      </c>
      <c r="AE36" s="104">
        <v>65</v>
      </c>
    </row>
    <row r="37" spans="1:31" s="111" customFormat="1" ht="11.1" hidden="1" customHeight="1" x14ac:dyDescent="0.25">
      <c r="A37" s="212" t="s">
        <v>611</v>
      </c>
      <c r="B37" s="131" t="s">
        <v>122</v>
      </c>
      <c r="C37" s="104" t="s">
        <v>114</v>
      </c>
      <c r="D37" s="102">
        <f t="shared" si="0"/>
        <v>0.25888743147344706</v>
      </c>
      <c r="E37" s="149">
        <v>0.75</v>
      </c>
      <c r="F37" s="157">
        <f t="shared" si="1"/>
        <v>0.54485640630074694</v>
      </c>
      <c r="G37" s="158">
        <v>1.56</v>
      </c>
      <c r="H37" s="158" t="s">
        <v>829</v>
      </c>
      <c r="I37" s="158">
        <v>0.191</v>
      </c>
      <c r="J37" s="158" t="s">
        <v>823</v>
      </c>
      <c r="K37" s="158">
        <v>0.23</v>
      </c>
      <c r="L37" s="159">
        <v>1.29</v>
      </c>
      <c r="M37" s="122">
        <v>1961</v>
      </c>
      <c r="N37" s="113">
        <v>165</v>
      </c>
      <c r="O37" s="117">
        <v>901</v>
      </c>
      <c r="P37" s="101">
        <f t="shared" si="9"/>
        <v>26.4</v>
      </c>
      <c r="Q37" s="117">
        <v>30</v>
      </c>
      <c r="R37" s="117">
        <f t="shared" si="5"/>
        <v>4356</v>
      </c>
      <c r="S37" s="149">
        <f t="shared" si="3"/>
        <v>3624.2125000000001</v>
      </c>
      <c r="T37" s="104">
        <f t="shared" si="6"/>
        <v>23786.399999999998</v>
      </c>
      <c r="U37" s="149">
        <f t="shared" si="4"/>
        <v>731.78750000000002</v>
      </c>
      <c r="V37" s="104">
        <v>495</v>
      </c>
      <c r="W37" s="149">
        <f t="shared" si="7"/>
        <v>1.4783585858585859</v>
      </c>
      <c r="X37" s="105">
        <v>8</v>
      </c>
      <c r="Y37" s="104" t="s">
        <v>116</v>
      </c>
      <c r="Z37" s="104" t="s">
        <v>25</v>
      </c>
      <c r="AA37" s="104">
        <v>3.3</v>
      </c>
      <c r="AB37" s="104">
        <v>4</v>
      </c>
      <c r="AC37" s="104">
        <f t="shared" si="8"/>
        <v>32</v>
      </c>
      <c r="AD37" s="104">
        <v>16.5</v>
      </c>
      <c r="AE37" s="104">
        <v>64</v>
      </c>
    </row>
    <row r="38" spans="1:31" s="111" customFormat="1" ht="11.1" hidden="1" customHeight="1" x14ac:dyDescent="0.25">
      <c r="A38" s="212" t="s">
        <v>612</v>
      </c>
      <c r="B38" s="131" t="s">
        <v>124</v>
      </c>
      <c r="C38" s="104" t="s">
        <v>114</v>
      </c>
      <c r="D38" s="102">
        <f t="shared" si="0"/>
        <v>0.25888743147344706</v>
      </c>
      <c r="E38" s="149">
        <v>0.75</v>
      </c>
      <c r="F38" s="157">
        <f t="shared" si="1"/>
        <v>0.54485640630074694</v>
      </c>
      <c r="G38" s="158">
        <v>1.56</v>
      </c>
      <c r="H38" s="158" t="s">
        <v>829</v>
      </c>
      <c r="I38" s="158">
        <v>0.191</v>
      </c>
      <c r="J38" s="158" t="s">
        <v>823</v>
      </c>
      <c r="K38" s="158">
        <v>0.23</v>
      </c>
      <c r="L38" s="159">
        <v>1.29</v>
      </c>
      <c r="M38" s="122">
        <v>1961</v>
      </c>
      <c r="N38" s="113">
        <v>165</v>
      </c>
      <c r="O38" s="117">
        <v>901</v>
      </c>
      <c r="P38" s="101">
        <f t="shared" si="9"/>
        <v>26.4</v>
      </c>
      <c r="Q38" s="117">
        <v>30</v>
      </c>
      <c r="R38" s="117">
        <f t="shared" si="5"/>
        <v>4356</v>
      </c>
      <c r="S38" s="149">
        <f t="shared" si="3"/>
        <v>3624.2125000000001</v>
      </c>
      <c r="T38" s="104">
        <f t="shared" si="6"/>
        <v>23786.399999999998</v>
      </c>
      <c r="U38" s="149">
        <f t="shared" si="4"/>
        <v>731.78750000000002</v>
      </c>
      <c r="V38" s="104">
        <v>491</v>
      </c>
      <c r="W38" s="149">
        <f t="shared" si="7"/>
        <v>1.4904022403258657</v>
      </c>
      <c r="X38" s="105">
        <v>8</v>
      </c>
      <c r="Y38" s="104" t="s">
        <v>116</v>
      </c>
      <c r="Z38" s="104" t="s">
        <v>25</v>
      </c>
      <c r="AA38" s="104">
        <v>3.3</v>
      </c>
      <c r="AB38" s="104">
        <v>4</v>
      </c>
      <c r="AC38" s="104">
        <f t="shared" si="8"/>
        <v>32</v>
      </c>
      <c r="AD38" s="104">
        <v>16.5</v>
      </c>
      <c r="AE38" s="104">
        <v>64</v>
      </c>
    </row>
    <row r="39" spans="1:31" s="111" customFormat="1" ht="11.1" hidden="1" customHeight="1" x14ac:dyDescent="0.25">
      <c r="A39" s="211" t="s">
        <v>613</v>
      </c>
      <c r="B39" s="131" t="s">
        <v>126</v>
      </c>
      <c r="C39" s="104" t="s">
        <v>169</v>
      </c>
      <c r="D39" s="102">
        <f t="shared" si="0"/>
        <v>0.39903990399039907</v>
      </c>
      <c r="E39" s="149">
        <v>0.55000000000000004</v>
      </c>
      <c r="F39" s="157">
        <f t="shared" si="1"/>
        <v>0.28670345982142859</v>
      </c>
      <c r="G39" s="161">
        <v>0.245</v>
      </c>
      <c r="H39" s="161" t="s">
        <v>830</v>
      </c>
      <c r="I39" s="158">
        <v>0.19900000000000001</v>
      </c>
      <c r="J39" s="158" t="s">
        <v>823</v>
      </c>
      <c r="K39" s="158">
        <v>0.20300000000000001</v>
      </c>
      <c r="L39" s="159">
        <v>1.21</v>
      </c>
      <c r="M39" s="122">
        <v>1924</v>
      </c>
      <c r="N39" s="113">
        <v>100</v>
      </c>
      <c r="O39" s="117">
        <v>404</v>
      </c>
      <c r="P39" s="101">
        <f t="shared" si="9"/>
        <v>13.2</v>
      </c>
      <c r="Q39" s="117">
        <v>15</v>
      </c>
      <c r="R39" s="117">
        <f t="shared" si="5"/>
        <v>1320</v>
      </c>
      <c r="S39" s="149">
        <f t="shared" si="3"/>
        <v>1158.3625</v>
      </c>
      <c r="T39" s="104">
        <f t="shared" si="6"/>
        <v>5332.7999999999993</v>
      </c>
      <c r="U39" s="149">
        <f t="shared" si="4"/>
        <v>161.63749999999999</v>
      </c>
      <c r="V39" s="104">
        <v>85</v>
      </c>
      <c r="W39" s="149">
        <f t="shared" si="7"/>
        <v>1.9016176470588233</v>
      </c>
      <c r="X39" s="105">
        <v>4</v>
      </c>
      <c r="Y39" s="104" t="s">
        <v>25</v>
      </c>
      <c r="Z39" s="104" t="s">
        <v>25</v>
      </c>
      <c r="AA39" s="104">
        <v>3.3</v>
      </c>
      <c r="AB39" s="104">
        <v>2</v>
      </c>
      <c r="AC39" s="104">
        <f t="shared" si="8"/>
        <v>16</v>
      </c>
      <c r="AD39" s="104">
        <v>16.5</v>
      </c>
      <c r="AE39" s="104">
        <v>20</v>
      </c>
    </row>
    <row r="40" spans="1:31" s="111" customFormat="1" ht="11.1" hidden="1" customHeight="1" x14ac:dyDescent="0.25">
      <c r="A40" s="211" t="s">
        <v>614</v>
      </c>
      <c r="B40" s="131" t="s">
        <v>128</v>
      </c>
      <c r="C40" s="104" t="s">
        <v>169</v>
      </c>
      <c r="D40" s="102">
        <f t="shared" si="0"/>
        <v>0.39903990399039907</v>
      </c>
      <c r="E40" s="149">
        <v>0.55000000000000004</v>
      </c>
      <c r="F40" s="157">
        <f t="shared" si="1"/>
        <v>0.28670345982142859</v>
      </c>
      <c r="G40" s="161">
        <v>0.245</v>
      </c>
      <c r="H40" s="161" t="s">
        <v>830</v>
      </c>
      <c r="I40" s="158">
        <v>0.19900000000000001</v>
      </c>
      <c r="J40" s="158" t="s">
        <v>823</v>
      </c>
      <c r="K40" s="158">
        <v>0.20300000000000001</v>
      </c>
      <c r="L40" s="159">
        <v>1.21</v>
      </c>
      <c r="M40" s="122">
        <v>1924</v>
      </c>
      <c r="N40" s="113">
        <v>100</v>
      </c>
      <c r="O40" s="117">
        <v>404</v>
      </c>
      <c r="P40" s="101">
        <f t="shared" si="9"/>
        <v>13.2</v>
      </c>
      <c r="Q40" s="117">
        <v>16</v>
      </c>
      <c r="R40" s="117">
        <f t="shared" si="5"/>
        <v>1320</v>
      </c>
      <c r="S40" s="149">
        <f t="shared" si="3"/>
        <v>1158.3625</v>
      </c>
      <c r="T40" s="104">
        <f t="shared" si="6"/>
        <v>5332.7999999999993</v>
      </c>
      <c r="U40" s="149">
        <f t="shared" si="4"/>
        <v>161.63749999999999</v>
      </c>
      <c r="V40" s="104">
        <v>84</v>
      </c>
      <c r="W40" s="149">
        <f t="shared" si="7"/>
        <v>1.9242559523809522</v>
      </c>
      <c r="X40" s="105">
        <v>4</v>
      </c>
      <c r="Y40" s="104" t="s">
        <v>25</v>
      </c>
      <c r="Z40" s="104" t="s">
        <v>25</v>
      </c>
      <c r="AA40" s="104">
        <v>3.3</v>
      </c>
      <c r="AB40" s="104">
        <v>2</v>
      </c>
      <c r="AC40" s="104">
        <f t="shared" si="8"/>
        <v>16</v>
      </c>
      <c r="AD40" s="104">
        <v>16.5</v>
      </c>
      <c r="AE40" s="104">
        <v>20</v>
      </c>
    </row>
    <row r="41" spans="1:31" s="111" customFormat="1" ht="11.1" hidden="1" customHeight="1" x14ac:dyDescent="0.25">
      <c r="A41" s="211" t="s">
        <v>615</v>
      </c>
      <c r="B41" s="131" t="s">
        <v>130</v>
      </c>
      <c r="C41" s="104" t="s">
        <v>169</v>
      </c>
      <c r="D41" s="102">
        <f t="shared" si="0"/>
        <v>0.35806142691018544</v>
      </c>
      <c r="E41" s="149">
        <v>0.75</v>
      </c>
      <c r="F41" s="157">
        <f t="shared" si="1"/>
        <v>0.6274022620355334</v>
      </c>
      <c r="G41" s="158">
        <v>1.81</v>
      </c>
      <c r="H41" s="158" t="s">
        <v>830</v>
      </c>
      <c r="I41" s="158">
        <v>0.19900000000000001</v>
      </c>
      <c r="J41" s="158" t="s">
        <v>823</v>
      </c>
      <c r="K41" s="158">
        <v>0.20300000000000001</v>
      </c>
      <c r="L41" s="159">
        <v>1.21</v>
      </c>
      <c r="M41" s="122">
        <v>1924</v>
      </c>
      <c r="N41" s="113">
        <v>183</v>
      </c>
      <c r="O41" s="117">
        <v>886</v>
      </c>
      <c r="P41" s="101">
        <f t="shared" si="9"/>
        <v>13.2</v>
      </c>
      <c r="Q41" s="117">
        <v>15</v>
      </c>
      <c r="R41" s="117">
        <f t="shared" si="5"/>
        <v>2415.6</v>
      </c>
      <c r="S41" s="149">
        <f t="shared" si="3"/>
        <v>2061.1124999999997</v>
      </c>
      <c r="T41" s="104">
        <f t="shared" si="6"/>
        <v>11695.199999999999</v>
      </c>
      <c r="U41" s="149">
        <f t="shared" si="4"/>
        <v>354.48750000000001</v>
      </c>
      <c r="V41" s="104">
        <v>191</v>
      </c>
      <c r="W41" s="149">
        <f t="shared" si="7"/>
        <v>1.855955497382199</v>
      </c>
      <c r="X41" s="105">
        <v>4</v>
      </c>
      <c r="Y41" s="104" t="s">
        <v>25</v>
      </c>
      <c r="Z41" s="104" t="s">
        <v>25</v>
      </c>
      <c r="AA41" s="104">
        <v>3.3</v>
      </c>
      <c r="AB41" s="104">
        <v>5</v>
      </c>
      <c r="AC41" s="104">
        <f t="shared" si="8"/>
        <v>40</v>
      </c>
      <c r="AD41" s="104">
        <v>16.5</v>
      </c>
      <c r="AE41" s="104">
        <v>45</v>
      </c>
    </row>
    <row r="42" spans="1:31" s="111" customFormat="1" ht="11.1" hidden="1" customHeight="1" x14ac:dyDescent="0.25">
      <c r="A42" s="211" t="s">
        <v>616</v>
      </c>
      <c r="B42" s="131" t="s">
        <v>132</v>
      </c>
      <c r="C42" s="104" t="s">
        <v>169</v>
      </c>
      <c r="D42" s="102">
        <f t="shared" si="0"/>
        <v>0.39903990399039907</v>
      </c>
      <c r="E42" s="149">
        <v>0.55000000000000004</v>
      </c>
      <c r="F42" s="157">
        <f t="shared" si="1"/>
        <v>0.28670345982142859</v>
      </c>
      <c r="G42" s="161">
        <v>0.245</v>
      </c>
      <c r="H42" s="161" t="s">
        <v>830</v>
      </c>
      <c r="I42" s="158">
        <v>0.19900000000000001</v>
      </c>
      <c r="J42" s="158" t="s">
        <v>823</v>
      </c>
      <c r="K42" s="158">
        <v>0.20300000000000001</v>
      </c>
      <c r="L42" s="159">
        <v>1.21</v>
      </c>
      <c r="M42" s="122">
        <v>1924</v>
      </c>
      <c r="N42" s="113">
        <v>100</v>
      </c>
      <c r="O42" s="117">
        <v>404</v>
      </c>
      <c r="P42" s="101">
        <f t="shared" si="9"/>
        <v>13.2</v>
      </c>
      <c r="Q42" s="117">
        <v>16</v>
      </c>
      <c r="R42" s="117">
        <f t="shared" si="5"/>
        <v>1320</v>
      </c>
      <c r="S42" s="149">
        <f t="shared" si="3"/>
        <v>1158.3625</v>
      </c>
      <c r="T42" s="104">
        <f t="shared" si="6"/>
        <v>5332.7999999999993</v>
      </c>
      <c r="U42" s="149">
        <f t="shared" si="4"/>
        <v>161.63749999999999</v>
      </c>
      <c r="V42" s="104">
        <v>88</v>
      </c>
      <c r="W42" s="149">
        <f t="shared" si="7"/>
        <v>1.8367897727272726</v>
      </c>
      <c r="X42" s="105">
        <v>4</v>
      </c>
      <c r="Y42" s="104" t="s">
        <v>25</v>
      </c>
      <c r="Z42" s="104" t="s">
        <v>25</v>
      </c>
      <c r="AA42" s="104">
        <v>3.3</v>
      </c>
      <c r="AB42" s="104">
        <v>2</v>
      </c>
      <c r="AC42" s="104">
        <f t="shared" si="8"/>
        <v>16</v>
      </c>
      <c r="AD42" s="104">
        <v>16.5</v>
      </c>
      <c r="AE42" s="104">
        <v>24</v>
      </c>
    </row>
    <row r="43" spans="1:31" s="111" customFormat="1" ht="11.1" hidden="1" customHeight="1" x14ac:dyDescent="0.25">
      <c r="A43" s="211" t="s">
        <v>617</v>
      </c>
      <c r="B43" s="131" t="s">
        <v>134</v>
      </c>
      <c r="C43" s="104" t="s">
        <v>169</v>
      </c>
      <c r="D43" s="102">
        <f t="shared" si="0"/>
        <v>0.39903990399039907</v>
      </c>
      <c r="E43" s="149">
        <v>0.55000000000000004</v>
      </c>
      <c r="F43" s="157">
        <f t="shared" si="1"/>
        <v>0.28670345982142859</v>
      </c>
      <c r="G43" s="161">
        <v>0.245</v>
      </c>
      <c r="H43" s="161" t="s">
        <v>830</v>
      </c>
      <c r="I43" s="158">
        <v>0.19900000000000001</v>
      </c>
      <c r="J43" s="158" t="s">
        <v>823</v>
      </c>
      <c r="K43" s="158">
        <v>0.20300000000000001</v>
      </c>
      <c r="L43" s="159">
        <v>1.21</v>
      </c>
      <c r="M43" s="122">
        <v>1924</v>
      </c>
      <c r="N43" s="113">
        <v>100</v>
      </c>
      <c r="O43" s="117">
        <v>404</v>
      </c>
      <c r="P43" s="101">
        <f t="shared" si="9"/>
        <v>13.2</v>
      </c>
      <c r="Q43" s="117">
        <v>15</v>
      </c>
      <c r="R43" s="117">
        <f t="shared" si="5"/>
        <v>1320</v>
      </c>
      <c r="S43" s="149">
        <f t="shared" si="3"/>
        <v>1158.3625</v>
      </c>
      <c r="T43" s="104">
        <f t="shared" si="6"/>
        <v>5332.7999999999993</v>
      </c>
      <c r="U43" s="149">
        <f t="shared" si="4"/>
        <v>161.63749999999999</v>
      </c>
      <c r="V43" s="104">
        <v>84</v>
      </c>
      <c r="W43" s="149">
        <f t="shared" si="7"/>
        <v>1.9242559523809522</v>
      </c>
      <c r="X43" s="105">
        <v>4</v>
      </c>
      <c r="Y43" s="104" t="s">
        <v>25</v>
      </c>
      <c r="Z43" s="104" t="s">
        <v>25</v>
      </c>
      <c r="AA43" s="104">
        <v>3.3</v>
      </c>
      <c r="AB43" s="104">
        <v>2</v>
      </c>
      <c r="AC43" s="104">
        <f t="shared" si="8"/>
        <v>16</v>
      </c>
      <c r="AD43" s="104">
        <v>16.5</v>
      </c>
      <c r="AE43" s="104">
        <v>22</v>
      </c>
    </row>
    <row r="44" spans="1:31" s="111" customFormat="1" ht="11.1" hidden="1" customHeight="1" x14ac:dyDescent="0.25">
      <c r="A44" s="211" t="s">
        <v>618</v>
      </c>
      <c r="B44" s="131" t="s">
        <v>136</v>
      </c>
      <c r="C44" s="104" t="s">
        <v>169</v>
      </c>
      <c r="D44" s="102">
        <f t="shared" si="0"/>
        <v>0.39903990399039907</v>
      </c>
      <c r="E44" s="149">
        <v>0.55000000000000004</v>
      </c>
      <c r="F44" s="157">
        <f t="shared" si="1"/>
        <v>0.28670345982142859</v>
      </c>
      <c r="G44" s="161">
        <v>0.245</v>
      </c>
      <c r="H44" s="161" t="s">
        <v>830</v>
      </c>
      <c r="I44" s="158">
        <v>0.19900000000000001</v>
      </c>
      <c r="J44" s="158" t="s">
        <v>823</v>
      </c>
      <c r="K44" s="158">
        <v>0.20300000000000001</v>
      </c>
      <c r="L44" s="159">
        <v>1.21</v>
      </c>
      <c r="M44" s="122">
        <v>1924</v>
      </c>
      <c r="N44" s="113">
        <v>100</v>
      </c>
      <c r="O44" s="117">
        <v>404</v>
      </c>
      <c r="P44" s="101">
        <f t="shared" si="9"/>
        <v>13.2</v>
      </c>
      <c r="Q44" s="117">
        <v>15</v>
      </c>
      <c r="R44" s="117">
        <f t="shared" si="5"/>
        <v>1320</v>
      </c>
      <c r="S44" s="149">
        <f t="shared" si="3"/>
        <v>1158.3625</v>
      </c>
      <c r="T44" s="104">
        <f t="shared" si="6"/>
        <v>5332.7999999999993</v>
      </c>
      <c r="U44" s="149">
        <f t="shared" si="4"/>
        <v>161.63749999999999</v>
      </c>
      <c r="V44" s="104">
        <v>86</v>
      </c>
      <c r="W44" s="149">
        <f t="shared" si="7"/>
        <v>1.8795058139534881</v>
      </c>
      <c r="X44" s="105">
        <v>4</v>
      </c>
      <c r="Y44" s="104" t="s">
        <v>25</v>
      </c>
      <c r="Z44" s="104" t="s">
        <v>25</v>
      </c>
      <c r="AA44" s="104">
        <v>3.3</v>
      </c>
      <c r="AB44" s="104">
        <v>2</v>
      </c>
      <c r="AC44" s="104">
        <f t="shared" si="8"/>
        <v>16</v>
      </c>
      <c r="AD44" s="104">
        <v>16.5</v>
      </c>
      <c r="AE44" s="104">
        <v>22</v>
      </c>
    </row>
    <row r="45" spans="1:31" s="111" customFormat="1" ht="11.1" hidden="1" customHeight="1" x14ac:dyDescent="0.25">
      <c r="A45" s="211" t="s">
        <v>619</v>
      </c>
      <c r="B45" s="131" t="s">
        <v>138</v>
      </c>
      <c r="C45" s="104" t="s">
        <v>169</v>
      </c>
      <c r="D45" s="102">
        <f t="shared" si="0"/>
        <v>0.39903990399039907</v>
      </c>
      <c r="E45" s="149">
        <v>0.55000000000000004</v>
      </c>
      <c r="F45" s="157">
        <f t="shared" si="1"/>
        <v>0.28670345982142859</v>
      </c>
      <c r="G45" s="161">
        <v>0.245</v>
      </c>
      <c r="H45" s="161" t="s">
        <v>830</v>
      </c>
      <c r="I45" s="158">
        <v>0.19900000000000001</v>
      </c>
      <c r="J45" s="158" t="s">
        <v>823</v>
      </c>
      <c r="K45" s="158">
        <v>0.20300000000000001</v>
      </c>
      <c r="L45" s="159">
        <v>1.21</v>
      </c>
      <c r="M45" s="122">
        <v>1924</v>
      </c>
      <c r="N45" s="113">
        <v>100</v>
      </c>
      <c r="O45" s="117">
        <v>404</v>
      </c>
      <c r="P45" s="101">
        <f t="shared" si="9"/>
        <v>13.2</v>
      </c>
      <c r="Q45" s="117">
        <v>15</v>
      </c>
      <c r="R45" s="117">
        <f t="shared" si="5"/>
        <v>1320</v>
      </c>
      <c r="S45" s="149">
        <f t="shared" si="3"/>
        <v>1158.3625</v>
      </c>
      <c r="T45" s="104">
        <f t="shared" si="6"/>
        <v>5332.7999999999993</v>
      </c>
      <c r="U45" s="149">
        <f t="shared" si="4"/>
        <v>161.63749999999999</v>
      </c>
      <c r="V45" s="104">
        <v>83</v>
      </c>
      <c r="W45" s="149">
        <f t="shared" si="7"/>
        <v>1.9474397590361445</v>
      </c>
      <c r="X45" s="105">
        <v>4</v>
      </c>
      <c r="Y45" s="104" t="s">
        <v>25</v>
      </c>
      <c r="Z45" s="104" t="s">
        <v>25</v>
      </c>
      <c r="AA45" s="104">
        <v>3.3</v>
      </c>
      <c r="AB45" s="104">
        <v>2</v>
      </c>
      <c r="AC45" s="104">
        <f t="shared" si="8"/>
        <v>16</v>
      </c>
      <c r="AD45" s="104">
        <v>16.5</v>
      </c>
      <c r="AE45" s="104">
        <v>24</v>
      </c>
    </row>
    <row r="46" spans="1:31" s="111" customFormat="1" ht="11.1" hidden="1" customHeight="1" x14ac:dyDescent="0.25">
      <c r="A46" s="211" t="s">
        <v>620</v>
      </c>
      <c r="B46" s="131" t="s">
        <v>141</v>
      </c>
      <c r="C46" s="104" t="s">
        <v>169</v>
      </c>
      <c r="D46" s="102">
        <f t="shared" si="0"/>
        <v>0.39903990399039907</v>
      </c>
      <c r="E46" s="149">
        <v>0.55000000000000004</v>
      </c>
      <c r="F46" s="157">
        <f t="shared" si="1"/>
        <v>0.28670345982142859</v>
      </c>
      <c r="G46" s="161">
        <v>0.245</v>
      </c>
      <c r="H46" s="161" t="s">
        <v>830</v>
      </c>
      <c r="I46" s="158">
        <v>0.19900000000000001</v>
      </c>
      <c r="J46" s="158" t="s">
        <v>823</v>
      </c>
      <c r="K46" s="158">
        <v>0.20300000000000001</v>
      </c>
      <c r="L46" s="159">
        <v>1.21</v>
      </c>
      <c r="M46" s="122">
        <v>1924</v>
      </c>
      <c r="N46" s="113">
        <v>100</v>
      </c>
      <c r="O46" s="117">
        <v>404</v>
      </c>
      <c r="P46" s="101">
        <f t="shared" si="9"/>
        <v>13.2</v>
      </c>
      <c r="Q46" s="117">
        <v>15</v>
      </c>
      <c r="R46" s="117">
        <f t="shared" si="5"/>
        <v>1320</v>
      </c>
      <c r="S46" s="149">
        <f t="shared" si="3"/>
        <v>1158.3625</v>
      </c>
      <c r="T46" s="104">
        <f t="shared" si="6"/>
        <v>5332.7999999999993</v>
      </c>
      <c r="U46" s="149">
        <f t="shared" si="4"/>
        <v>161.63749999999999</v>
      </c>
      <c r="V46" s="104">
        <v>87</v>
      </c>
      <c r="W46" s="149">
        <f t="shared" si="7"/>
        <v>1.8579022988505747</v>
      </c>
      <c r="X46" s="105">
        <v>4</v>
      </c>
      <c r="Y46" s="104" t="s">
        <v>25</v>
      </c>
      <c r="Z46" s="104" t="s">
        <v>25</v>
      </c>
      <c r="AA46" s="104">
        <v>3.3</v>
      </c>
      <c r="AB46" s="104">
        <v>2</v>
      </c>
      <c r="AC46" s="104">
        <f t="shared" si="8"/>
        <v>16</v>
      </c>
      <c r="AD46" s="104">
        <v>16.5</v>
      </c>
      <c r="AE46" s="104">
        <v>19</v>
      </c>
    </row>
    <row r="47" spans="1:31" s="111" customFormat="1" ht="11.1" hidden="1" customHeight="1" x14ac:dyDescent="0.25">
      <c r="A47" s="212" t="s">
        <v>621</v>
      </c>
      <c r="B47" s="131" t="s">
        <v>143</v>
      </c>
      <c r="C47" s="104" t="s">
        <v>169</v>
      </c>
      <c r="D47" s="102">
        <f t="shared" si="0"/>
        <v>0.39258658008658009</v>
      </c>
      <c r="E47" s="149">
        <v>0.75</v>
      </c>
      <c r="F47" s="157">
        <f t="shared" si="1"/>
        <v>0.60353183149552037</v>
      </c>
      <c r="G47" s="158">
        <v>1.81</v>
      </c>
      <c r="H47" s="158" t="s">
        <v>830</v>
      </c>
      <c r="I47" s="158">
        <v>0.19900000000000001</v>
      </c>
      <c r="J47" s="158" t="s">
        <v>823</v>
      </c>
      <c r="K47" s="158">
        <v>0.23</v>
      </c>
      <c r="L47" s="159">
        <v>1.21</v>
      </c>
      <c r="M47" s="122">
        <v>1925</v>
      </c>
      <c r="N47" s="113">
        <v>270</v>
      </c>
      <c r="O47" s="113">
        <v>1120</v>
      </c>
      <c r="P47" s="101">
        <f t="shared" si="9"/>
        <v>13.2</v>
      </c>
      <c r="Q47" s="113">
        <v>13</v>
      </c>
      <c r="R47" s="117">
        <f t="shared" si="5"/>
        <v>3564</v>
      </c>
      <c r="S47" s="149">
        <f t="shared" si="3"/>
        <v>3122.0625</v>
      </c>
      <c r="T47" s="104">
        <f t="shared" si="6"/>
        <v>14784</v>
      </c>
      <c r="U47" s="149">
        <f t="shared" si="4"/>
        <v>441.9375</v>
      </c>
      <c r="V47" s="104">
        <v>289</v>
      </c>
      <c r="W47" s="149">
        <f t="shared" si="7"/>
        <v>1.5291955017301038</v>
      </c>
      <c r="X47" s="105">
        <v>4</v>
      </c>
      <c r="Y47" s="104" t="s">
        <v>25</v>
      </c>
      <c r="Z47" s="104" t="s">
        <v>25</v>
      </c>
      <c r="AA47" s="104">
        <v>3.3</v>
      </c>
      <c r="AB47" s="104">
        <v>8</v>
      </c>
      <c r="AC47" s="104">
        <f t="shared" si="8"/>
        <v>64</v>
      </c>
      <c r="AD47" s="104">
        <v>16.5</v>
      </c>
      <c r="AE47" s="104">
        <v>57</v>
      </c>
    </row>
    <row r="48" spans="1:31" s="111" customFormat="1" ht="11.1" hidden="1" customHeight="1" x14ac:dyDescent="0.25">
      <c r="A48" s="212" t="s">
        <v>622</v>
      </c>
      <c r="B48" s="131" t="s">
        <v>145</v>
      </c>
      <c r="C48" s="104" t="s">
        <v>169</v>
      </c>
      <c r="D48" s="102">
        <f t="shared" si="0"/>
        <v>0.44499341238471674</v>
      </c>
      <c r="E48" s="149">
        <v>0.55000000000000004</v>
      </c>
      <c r="F48" s="157">
        <f t="shared" si="1"/>
        <v>0.29163166173205035</v>
      </c>
      <c r="G48" s="161">
        <v>0.245</v>
      </c>
      <c r="H48" s="161" t="s">
        <v>830</v>
      </c>
      <c r="I48" s="158">
        <v>0.19900000000000001</v>
      </c>
      <c r="J48" s="158" t="s">
        <v>823</v>
      </c>
      <c r="K48" s="158">
        <v>0.23</v>
      </c>
      <c r="L48" s="159">
        <v>1.21</v>
      </c>
      <c r="M48" s="122">
        <v>1925</v>
      </c>
      <c r="N48" s="113">
        <v>135</v>
      </c>
      <c r="O48" s="113">
        <v>460</v>
      </c>
      <c r="P48" s="101">
        <f t="shared" si="9"/>
        <v>13.2</v>
      </c>
      <c r="Q48" s="113">
        <v>15</v>
      </c>
      <c r="R48" s="117">
        <f t="shared" si="5"/>
        <v>1782</v>
      </c>
      <c r="S48" s="149">
        <f t="shared" si="3"/>
        <v>1604.5625</v>
      </c>
      <c r="T48" s="104">
        <f t="shared" si="6"/>
        <v>6072</v>
      </c>
      <c r="U48" s="149">
        <f t="shared" si="4"/>
        <v>177.4375</v>
      </c>
      <c r="V48" s="104">
        <v>127</v>
      </c>
      <c r="W48" s="149">
        <f t="shared" si="7"/>
        <v>1.3971456692913387</v>
      </c>
      <c r="X48" s="105">
        <v>4</v>
      </c>
      <c r="Y48" s="104" t="s">
        <v>25</v>
      </c>
      <c r="Z48" s="104" t="s">
        <v>25</v>
      </c>
      <c r="AA48" s="104">
        <v>3.3</v>
      </c>
      <c r="AB48" s="104">
        <v>4</v>
      </c>
      <c r="AC48" s="104">
        <f t="shared" si="8"/>
        <v>32</v>
      </c>
      <c r="AD48" s="104">
        <v>16.5</v>
      </c>
      <c r="AE48" s="104">
        <v>26</v>
      </c>
    </row>
    <row r="49" spans="1:31" s="111" customFormat="1" ht="11.1" hidden="1" customHeight="1" x14ac:dyDescent="0.25">
      <c r="A49" s="212" t="s">
        <v>623</v>
      </c>
      <c r="B49" s="131" t="s">
        <v>148</v>
      </c>
      <c r="C49" s="104" t="s">
        <v>169</v>
      </c>
      <c r="D49" s="102">
        <f t="shared" si="0"/>
        <v>0.44499341238471674</v>
      </c>
      <c r="E49" s="149">
        <v>0.55000000000000004</v>
      </c>
      <c r="F49" s="157">
        <f t="shared" si="1"/>
        <v>0.29163166173205035</v>
      </c>
      <c r="G49" s="161">
        <v>0.245</v>
      </c>
      <c r="H49" s="161" t="s">
        <v>830</v>
      </c>
      <c r="I49" s="158">
        <v>0.19900000000000001</v>
      </c>
      <c r="J49" s="158" t="s">
        <v>823</v>
      </c>
      <c r="K49" s="158">
        <v>0.23</v>
      </c>
      <c r="L49" s="159">
        <v>1.21</v>
      </c>
      <c r="M49" s="122">
        <v>1925</v>
      </c>
      <c r="N49" s="113">
        <v>135</v>
      </c>
      <c r="O49" s="113">
        <v>460</v>
      </c>
      <c r="P49" s="101">
        <f t="shared" si="9"/>
        <v>13.2</v>
      </c>
      <c r="Q49" s="113">
        <v>16</v>
      </c>
      <c r="R49" s="117">
        <f t="shared" si="5"/>
        <v>1782</v>
      </c>
      <c r="S49" s="149">
        <f t="shared" si="3"/>
        <v>1604.5625</v>
      </c>
      <c r="T49" s="104">
        <f t="shared" si="6"/>
        <v>6072</v>
      </c>
      <c r="U49" s="149">
        <f t="shared" si="4"/>
        <v>177.4375</v>
      </c>
      <c r="V49" s="104">
        <v>173</v>
      </c>
      <c r="W49" s="149">
        <f t="shared" si="7"/>
        <v>1.0256502890173411</v>
      </c>
      <c r="X49" s="105">
        <v>4</v>
      </c>
      <c r="Y49" s="104" t="s">
        <v>25</v>
      </c>
      <c r="Z49" s="104" t="s">
        <v>25</v>
      </c>
      <c r="AA49" s="104">
        <v>3.3</v>
      </c>
      <c r="AB49" s="104">
        <v>4</v>
      </c>
      <c r="AC49" s="104">
        <f t="shared" si="8"/>
        <v>32</v>
      </c>
      <c r="AD49" s="104">
        <v>16.5</v>
      </c>
      <c r="AE49" s="104">
        <v>28</v>
      </c>
    </row>
    <row r="50" spans="1:31" s="111" customFormat="1" ht="11.1" hidden="1" customHeight="1" x14ac:dyDescent="0.25">
      <c r="A50" s="212" t="s">
        <v>624</v>
      </c>
      <c r="B50" s="131" t="s">
        <v>150</v>
      </c>
      <c r="C50" s="104" t="s">
        <v>169</v>
      </c>
      <c r="D50" s="102">
        <f t="shared" si="0"/>
        <v>0.46401515151515155</v>
      </c>
      <c r="E50" s="149">
        <v>0.55000000000000004</v>
      </c>
      <c r="F50" s="157">
        <f t="shared" si="1"/>
        <v>0.2892736246672582</v>
      </c>
      <c r="G50" s="161">
        <v>0.245</v>
      </c>
      <c r="H50" s="161" t="s">
        <v>830</v>
      </c>
      <c r="I50" s="158">
        <v>0.19900000000000001</v>
      </c>
      <c r="J50" s="158" t="s">
        <v>823</v>
      </c>
      <c r="K50" s="158">
        <v>0.23</v>
      </c>
      <c r="L50" s="159">
        <v>1.21</v>
      </c>
      <c r="M50" s="122">
        <v>1925</v>
      </c>
      <c r="N50" s="113">
        <v>115</v>
      </c>
      <c r="O50" s="113">
        <v>368</v>
      </c>
      <c r="P50" s="101">
        <f t="shared" si="9"/>
        <v>13.2</v>
      </c>
      <c r="Q50" s="113">
        <v>15</v>
      </c>
      <c r="R50" s="117">
        <f t="shared" si="5"/>
        <v>1518</v>
      </c>
      <c r="S50" s="149">
        <f t="shared" si="3"/>
        <v>1375.6624999999999</v>
      </c>
      <c r="T50" s="104">
        <f t="shared" si="6"/>
        <v>4857.5999999999995</v>
      </c>
      <c r="U50" s="149">
        <f t="shared" si="4"/>
        <v>142.33750000000001</v>
      </c>
      <c r="V50" s="104">
        <v>101</v>
      </c>
      <c r="W50" s="149">
        <f t="shared" si="7"/>
        <v>1.4092821782178218</v>
      </c>
      <c r="X50" s="105">
        <v>4</v>
      </c>
      <c r="Y50" s="104" t="s">
        <v>25</v>
      </c>
      <c r="Z50" s="104" t="s">
        <v>25</v>
      </c>
      <c r="AA50" s="104">
        <v>3.3</v>
      </c>
      <c r="AB50" s="104">
        <v>3</v>
      </c>
      <c r="AC50" s="104">
        <f t="shared" si="8"/>
        <v>24</v>
      </c>
      <c r="AD50" s="104">
        <v>16.5</v>
      </c>
      <c r="AE50" s="104">
        <v>20</v>
      </c>
    </row>
    <row r="51" spans="1:31" s="111" customFormat="1" ht="11.1" hidden="1" customHeight="1" x14ac:dyDescent="0.25">
      <c r="A51" s="212" t="s">
        <v>625</v>
      </c>
      <c r="B51" s="131" t="s">
        <v>152</v>
      </c>
      <c r="C51" s="104" t="s">
        <v>169</v>
      </c>
      <c r="D51" s="102">
        <f t="shared" si="0"/>
        <v>0.30423599389116629</v>
      </c>
      <c r="E51" s="149">
        <v>0.75</v>
      </c>
      <c r="F51" s="157">
        <f t="shared" si="1"/>
        <v>0.64176318527080589</v>
      </c>
      <c r="G51" s="158">
        <v>1.87</v>
      </c>
      <c r="H51" s="158" t="s">
        <v>830</v>
      </c>
      <c r="I51" s="158">
        <v>0.2</v>
      </c>
      <c r="J51" s="158" t="s">
        <v>823</v>
      </c>
      <c r="K51" s="158">
        <v>0.20300000000000001</v>
      </c>
      <c r="L51" s="159">
        <v>1.28</v>
      </c>
      <c r="M51" s="122">
        <v>1908</v>
      </c>
      <c r="N51" s="113">
        <v>276</v>
      </c>
      <c r="O51" s="117">
        <v>1508</v>
      </c>
      <c r="P51" s="101">
        <f t="shared" si="9"/>
        <v>16.5</v>
      </c>
      <c r="Q51" s="117">
        <v>17</v>
      </c>
      <c r="R51" s="117">
        <f t="shared" si="5"/>
        <v>4554</v>
      </c>
      <c r="S51" s="149">
        <f t="shared" si="3"/>
        <v>3799.9375</v>
      </c>
      <c r="T51" s="104">
        <f t="shared" si="6"/>
        <v>24882</v>
      </c>
      <c r="U51" s="149">
        <f t="shared" si="4"/>
        <v>754.0625</v>
      </c>
      <c r="V51" s="104">
        <v>518</v>
      </c>
      <c r="W51" s="149">
        <f t="shared" si="7"/>
        <v>1.455719111969112</v>
      </c>
      <c r="X51" s="105">
        <v>5</v>
      </c>
      <c r="Y51" s="104" t="s">
        <v>25</v>
      </c>
      <c r="Z51" s="104" t="s">
        <v>25</v>
      </c>
      <c r="AA51" s="104">
        <v>3.3</v>
      </c>
      <c r="AB51" s="104">
        <v>9</v>
      </c>
      <c r="AC51" s="104">
        <f t="shared" si="8"/>
        <v>72</v>
      </c>
      <c r="AD51" s="104">
        <v>16.5</v>
      </c>
      <c r="AE51" s="104">
        <v>70</v>
      </c>
    </row>
    <row r="52" spans="1:31" s="111" customFormat="1" ht="11.1" hidden="1" customHeight="1" x14ac:dyDescent="0.25">
      <c r="A52" s="212" t="s">
        <v>626</v>
      </c>
      <c r="B52" s="131" t="s">
        <v>156</v>
      </c>
      <c r="C52" s="104" t="s">
        <v>169</v>
      </c>
      <c r="D52" s="102">
        <f t="shared" si="0"/>
        <v>0.42942489023249114</v>
      </c>
      <c r="E52" s="149">
        <v>0.55000000000000004</v>
      </c>
      <c r="F52" s="157">
        <f t="shared" si="1"/>
        <v>0.27970675756369429</v>
      </c>
      <c r="G52" s="161">
        <v>0.245</v>
      </c>
      <c r="H52" s="161" t="s">
        <v>830</v>
      </c>
      <c r="I52" s="158">
        <v>0.19900000000000001</v>
      </c>
      <c r="J52" s="158" t="s">
        <v>823</v>
      </c>
      <c r="K52" s="158">
        <v>0.20300000000000001</v>
      </c>
      <c r="L52" s="159">
        <v>1.21</v>
      </c>
      <c r="M52" s="122">
        <v>1925</v>
      </c>
      <c r="N52" s="113">
        <v>234</v>
      </c>
      <c r="O52" s="113">
        <v>842</v>
      </c>
      <c r="P52" s="101">
        <f t="shared" si="9"/>
        <v>13.2</v>
      </c>
      <c r="Q52" s="113">
        <v>15</v>
      </c>
      <c r="R52" s="117">
        <f t="shared" si="5"/>
        <v>3088.7999999999997</v>
      </c>
      <c r="S52" s="149">
        <f t="shared" si="3"/>
        <v>2757.0124999999998</v>
      </c>
      <c r="T52" s="104">
        <f t="shared" si="6"/>
        <v>11114.4</v>
      </c>
      <c r="U52" s="149">
        <f t="shared" si="4"/>
        <v>331.78750000000002</v>
      </c>
      <c r="V52" s="160">
        <v>237</v>
      </c>
      <c r="W52" s="149">
        <f t="shared" si="7"/>
        <v>1.3999472573839664</v>
      </c>
      <c r="X52" s="105">
        <v>4</v>
      </c>
      <c r="Y52" s="104" t="s">
        <v>25</v>
      </c>
      <c r="Z52" s="104" t="s">
        <v>25</v>
      </c>
      <c r="AA52" s="104">
        <v>3.3</v>
      </c>
      <c r="AB52" s="104">
        <v>6</v>
      </c>
      <c r="AC52" s="104">
        <f t="shared" si="8"/>
        <v>48</v>
      </c>
      <c r="AD52" s="104">
        <v>16.5</v>
      </c>
      <c r="AE52" s="104">
        <v>42</v>
      </c>
    </row>
    <row r="53" spans="1:31" s="111" customFormat="1" ht="11.1" hidden="1" customHeight="1" x14ac:dyDescent="0.25">
      <c r="A53" s="212" t="s">
        <v>627</v>
      </c>
      <c r="B53" s="131" t="s">
        <v>158</v>
      </c>
      <c r="C53" s="104" t="s">
        <v>169</v>
      </c>
      <c r="D53" s="102">
        <f t="shared" si="0"/>
        <v>0.46982501067008109</v>
      </c>
      <c r="E53" s="149">
        <v>0.55000000000000004</v>
      </c>
      <c r="F53" s="157">
        <f t="shared" si="1"/>
        <v>0.52405522688045059</v>
      </c>
      <c r="G53" s="158">
        <v>1.81</v>
      </c>
      <c r="H53" s="158" t="s">
        <v>830</v>
      </c>
      <c r="I53" s="158">
        <v>0.19900000000000001</v>
      </c>
      <c r="J53" s="158" t="s">
        <v>823</v>
      </c>
      <c r="K53" s="158">
        <v>0.20300000000000001</v>
      </c>
      <c r="L53" s="159">
        <v>1.21</v>
      </c>
      <c r="M53" s="122">
        <v>1925</v>
      </c>
      <c r="N53" s="113">
        <v>113</v>
      </c>
      <c r="O53" s="113">
        <v>355</v>
      </c>
      <c r="P53" s="101">
        <f t="shared" si="9"/>
        <v>13.2</v>
      </c>
      <c r="Q53" s="113">
        <v>15</v>
      </c>
      <c r="R53" s="117">
        <f t="shared" si="5"/>
        <v>1491.6</v>
      </c>
      <c r="S53" s="149">
        <f t="shared" si="3"/>
        <v>1354.7874999999999</v>
      </c>
      <c r="T53" s="104">
        <f t="shared" si="6"/>
        <v>4686</v>
      </c>
      <c r="U53" s="149">
        <f t="shared" si="4"/>
        <v>136.8125</v>
      </c>
      <c r="V53" s="104">
        <v>98</v>
      </c>
      <c r="W53" s="149">
        <f t="shared" si="7"/>
        <v>1.396045918367347</v>
      </c>
      <c r="X53" s="105">
        <v>4</v>
      </c>
      <c r="Y53" s="104" t="s">
        <v>25</v>
      </c>
      <c r="Z53" s="104" t="s">
        <v>25</v>
      </c>
      <c r="AA53" s="104">
        <v>3.3</v>
      </c>
      <c r="AB53" s="104">
        <v>3</v>
      </c>
      <c r="AC53" s="104">
        <f t="shared" si="8"/>
        <v>24</v>
      </c>
      <c r="AD53" s="104">
        <v>16.5</v>
      </c>
      <c r="AE53" s="104">
        <v>20</v>
      </c>
    </row>
    <row r="54" spans="1:31" s="111" customFormat="1" ht="11.1" hidden="1" customHeight="1" x14ac:dyDescent="0.25">
      <c r="A54" s="212" t="s">
        <v>628</v>
      </c>
      <c r="B54" s="131" t="s">
        <v>160</v>
      </c>
      <c r="C54" s="104" t="s">
        <v>169</v>
      </c>
      <c r="D54" s="102">
        <f t="shared" si="0"/>
        <v>0.39887244538407329</v>
      </c>
      <c r="E54" s="149">
        <v>0.55000000000000004</v>
      </c>
      <c r="F54" s="157">
        <f t="shared" si="1"/>
        <v>0.28419869800032127</v>
      </c>
      <c r="G54" s="161">
        <v>0.245</v>
      </c>
      <c r="H54" s="161" t="s">
        <v>830</v>
      </c>
      <c r="I54" s="158">
        <v>0.19900000000000001</v>
      </c>
      <c r="J54" s="158" t="s">
        <v>823</v>
      </c>
      <c r="K54" s="158">
        <v>0.20300000000000001</v>
      </c>
      <c r="L54" s="159">
        <v>1.21</v>
      </c>
      <c r="M54" s="122">
        <v>1925</v>
      </c>
      <c r="N54" s="113">
        <v>117</v>
      </c>
      <c r="O54" s="113">
        <v>473</v>
      </c>
      <c r="P54" s="101">
        <f t="shared" si="9"/>
        <v>13.2</v>
      </c>
      <c r="Q54" s="113">
        <v>15</v>
      </c>
      <c r="R54" s="117">
        <f t="shared" si="5"/>
        <v>1544.3999999999999</v>
      </c>
      <c r="S54" s="149">
        <f t="shared" si="3"/>
        <v>1361.4374999999998</v>
      </c>
      <c r="T54" s="104">
        <f t="shared" si="6"/>
        <v>6243.5999999999995</v>
      </c>
      <c r="U54" s="149">
        <f t="shared" si="4"/>
        <v>182.96250000000001</v>
      </c>
      <c r="V54" s="104">
        <v>130</v>
      </c>
      <c r="W54" s="149">
        <f t="shared" si="7"/>
        <v>1.4074038461538463</v>
      </c>
      <c r="X54" s="105">
        <v>4</v>
      </c>
      <c r="Y54" s="104" t="s">
        <v>25</v>
      </c>
      <c r="Z54" s="104" t="s">
        <v>25</v>
      </c>
      <c r="AA54" s="104">
        <v>3.3</v>
      </c>
      <c r="AB54" s="104">
        <v>4</v>
      </c>
      <c r="AC54" s="104">
        <f t="shared" si="8"/>
        <v>32</v>
      </c>
      <c r="AD54" s="104">
        <v>16.5</v>
      </c>
      <c r="AE54" s="104">
        <v>26</v>
      </c>
    </row>
    <row r="55" spans="1:31" s="111" customFormat="1" ht="11.1" hidden="1" customHeight="1" x14ac:dyDescent="0.25">
      <c r="A55" s="212" t="s">
        <v>629</v>
      </c>
      <c r="B55" s="131" t="s">
        <v>162</v>
      </c>
      <c r="C55" s="104" t="s">
        <v>169</v>
      </c>
      <c r="D55" s="102">
        <f t="shared" si="0"/>
        <v>0.39144509897574692</v>
      </c>
      <c r="E55" s="149">
        <v>0.75</v>
      </c>
      <c r="F55" s="157">
        <f t="shared" si="1"/>
        <v>0.58989594207565077</v>
      </c>
      <c r="G55" s="158">
        <v>1.81</v>
      </c>
      <c r="H55" s="158" t="s">
        <v>830</v>
      </c>
      <c r="I55" s="158">
        <v>0.19900000000000001</v>
      </c>
      <c r="J55" s="158" t="s">
        <v>823</v>
      </c>
      <c r="K55" s="158">
        <v>0.20300000000000001</v>
      </c>
      <c r="L55" s="159">
        <v>1.21</v>
      </c>
      <c r="M55" s="122">
        <v>1925</v>
      </c>
      <c r="N55" s="113">
        <v>137</v>
      </c>
      <c r="O55" s="113">
        <v>571</v>
      </c>
      <c r="P55" s="101">
        <f t="shared" si="9"/>
        <v>13.2</v>
      </c>
      <c r="Q55" s="113">
        <v>15</v>
      </c>
      <c r="R55" s="117">
        <f t="shared" si="5"/>
        <v>1808.3999999999999</v>
      </c>
      <c r="S55" s="149">
        <f t="shared" si="3"/>
        <v>1583.7874999999999</v>
      </c>
      <c r="T55" s="104">
        <f t="shared" si="6"/>
        <v>7537.2</v>
      </c>
      <c r="U55" s="149">
        <f t="shared" si="4"/>
        <v>224.61250000000001</v>
      </c>
      <c r="V55" s="104">
        <v>158</v>
      </c>
      <c r="W55" s="149">
        <f t="shared" si="7"/>
        <v>1.4215981012658228</v>
      </c>
      <c r="X55" s="105">
        <v>4</v>
      </c>
      <c r="Y55" s="104" t="s">
        <v>25</v>
      </c>
      <c r="Z55" s="104" t="s">
        <v>25</v>
      </c>
      <c r="AA55" s="104">
        <v>3.3</v>
      </c>
      <c r="AB55" s="104">
        <v>4</v>
      </c>
      <c r="AC55" s="104">
        <f t="shared" si="8"/>
        <v>32</v>
      </c>
      <c r="AD55" s="104">
        <v>16.5</v>
      </c>
      <c r="AE55" s="104">
        <v>28</v>
      </c>
    </row>
    <row r="56" spans="1:31" s="111" customFormat="1" ht="11.1" hidden="1" customHeight="1" x14ac:dyDescent="0.25">
      <c r="A56" s="213" t="s">
        <v>630</v>
      </c>
      <c r="B56" s="131" t="s">
        <v>164</v>
      </c>
      <c r="C56" s="104" t="s">
        <v>169</v>
      </c>
      <c r="D56" s="102">
        <f t="shared" si="0"/>
        <v>0.390208618851835</v>
      </c>
      <c r="E56" s="149">
        <v>0.75</v>
      </c>
      <c r="F56" s="157">
        <f t="shared" si="1"/>
        <v>0.59090516158536577</v>
      </c>
      <c r="G56" s="158">
        <v>1.81</v>
      </c>
      <c r="H56" s="158" t="s">
        <v>830</v>
      </c>
      <c r="I56" s="158">
        <v>0.19900000000000001</v>
      </c>
      <c r="J56" s="158" t="s">
        <v>823</v>
      </c>
      <c r="K56" s="158">
        <v>0.20300000000000001</v>
      </c>
      <c r="L56" s="159">
        <v>1.21</v>
      </c>
      <c r="M56" s="122">
        <v>1926</v>
      </c>
      <c r="N56" s="113">
        <v>190</v>
      </c>
      <c r="O56" s="113">
        <v>796</v>
      </c>
      <c r="P56" s="101">
        <f t="shared" si="9"/>
        <v>13.2</v>
      </c>
      <c r="Q56" s="113">
        <v>15</v>
      </c>
      <c r="R56" s="117">
        <f t="shared" si="5"/>
        <v>2508</v>
      </c>
      <c r="S56" s="149">
        <f t="shared" si="3"/>
        <v>2195.7624999999998</v>
      </c>
      <c r="T56" s="104">
        <f t="shared" si="6"/>
        <v>10507.199999999999</v>
      </c>
      <c r="U56" s="149">
        <f t="shared" si="4"/>
        <v>312.23750000000001</v>
      </c>
      <c r="V56" s="104">
        <v>208</v>
      </c>
      <c r="W56" s="149">
        <f t="shared" si="7"/>
        <v>1.501141826923077</v>
      </c>
      <c r="X56" s="105">
        <v>4</v>
      </c>
      <c r="Y56" s="104" t="s">
        <v>25</v>
      </c>
      <c r="Z56" s="104" t="s">
        <v>25</v>
      </c>
      <c r="AA56" s="104">
        <v>3.3</v>
      </c>
      <c r="AB56" s="104">
        <v>6</v>
      </c>
      <c r="AC56" s="104">
        <f t="shared" si="8"/>
        <v>48</v>
      </c>
      <c r="AD56" s="104">
        <v>16.5</v>
      </c>
      <c r="AE56" s="104">
        <v>40</v>
      </c>
    </row>
    <row r="57" spans="1:31" s="111" customFormat="1" ht="11.1" hidden="1" customHeight="1" x14ac:dyDescent="0.25">
      <c r="A57" s="213" t="s">
        <v>631</v>
      </c>
      <c r="B57" s="131" t="s">
        <v>166</v>
      </c>
      <c r="C57" s="104" t="s">
        <v>169</v>
      </c>
      <c r="D57" s="102">
        <f t="shared" si="0"/>
        <v>0.37271330819717924</v>
      </c>
      <c r="E57" s="149">
        <v>0.75</v>
      </c>
      <c r="F57" s="157">
        <f t="shared" si="1"/>
        <v>0.61013618942800052</v>
      </c>
      <c r="G57" s="158">
        <v>1.81</v>
      </c>
      <c r="H57" s="158" t="s">
        <v>830</v>
      </c>
      <c r="I57" s="158">
        <v>0.19900000000000001</v>
      </c>
      <c r="J57" s="158" t="s">
        <v>823</v>
      </c>
      <c r="K57" s="158">
        <v>0.20300000000000001</v>
      </c>
      <c r="L57" s="159">
        <v>1.21</v>
      </c>
      <c r="M57" s="122">
        <v>1926</v>
      </c>
      <c r="N57" s="113">
        <v>144</v>
      </c>
      <c r="O57" s="113">
        <v>651</v>
      </c>
      <c r="P57" s="101">
        <f t="shared" si="9"/>
        <v>13.2</v>
      </c>
      <c r="Q57" s="113">
        <v>13</v>
      </c>
      <c r="R57" s="117">
        <f t="shared" si="5"/>
        <v>1900.8</v>
      </c>
      <c r="S57" s="149">
        <f t="shared" si="3"/>
        <v>1642.1875</v>
      </c>
      <c r="T57" s="104">
        <f t="shared" si="6"/>
        <v>8593.1999999999989</v>
      </c>
      <c r="U57" s="149">
        <f t="shared" si="4"/>
        <v>258.61250000000001</v>
      </c>
      <c r="V57" s="104">
        <v>180</v>
      </c>
      <c r="W57" s="149">
        <f t="shared" si="7"/>
        <v>1.4367361111111112</v>
      </c>
      <c r="X57" s="105">
        <v>4</v>
      </c>
      <c r="Y57" s="104" t="s">
        <v>25</v>
      </c>
      <c r="Z57" s="104" t="s">
        <v>25</v>
      </c>
      <c r="AA57" s="104">
        <v>3.3</v>
      </c>
      <c r="AB57" s="104">
        <v>4</v>
      </c>
      <c r="AC57" s="104">
        <f t="shared" si="8"/>
        <v>32</v>
      </c>
      <c r="AD57" s="104">
        <v>16.5</v>
      </c>
      <c r="AE57" s="104">
        <v>28</v>
      </c>
    </row>
    <row r="58" spans="1:31" s="111" customFormat="1" ht="11.1" hidden="1" customHeight="1" x14ac:dyDescent="0.25">
      <c r="A58" s="210" t="s">
        <v>632</v>
      </c>
      <c r="B58" s="131" t="s">
        <v>168</v>
      </c>
      <c r="C58" s="104" t="s">
        <v>765</v>
      </c>
      <c r="D58" s="102">
        <f t="shared" si="0"/>
        <v>0.45965989003963692</v>
      </c>
      <c r="E58" s="149">
        <v>0.55000000000000004</v>
      </c>
      <c r="F58" s="157">
        <f t="shared" si="1"/>
        <v>0.41356675938803894</v>
      </c>
      <c r="G58" s="158">
        <v>1.3</v>
      </c>
      <c r="H58" s="158" t="s">
        <v>830</v>
      </c>
      <c r="I58" s="158">
        <v>0.191</v>
      </c>
      <c r="J58" s="158" t="s">
        <v>823</v>
      </c>
      <c r="K58" s="158">
        <v>0.23</v>
      </c>
      <c r="L58" s="159">
        <v>1.29</v>
      </c>
      <c r="M58" s="122">
        <v>1946</v>
      </c>
      <c r="N58" s="113">
        <v>85</v>
      </c>
      <c r="O58" s="113">
        <v>237</v>
      </c>
      <c r="P58" s="101">
        <f t="shared" si="9"/>
        <v>19.799999999999997</v>
      </c>
      <c r="Q58" s="113">
        <v>17</v>
      </c>
      <c r="R58" s="117">
        <f t="shared" si="5"/>
        <v>1682.9999999999998</v>
      </c>
      <c r="S58" s="149">
        <f t="shared" si="3"/>
        <v>1539.9749999999999</v>
      </c>
      <c r="T58" s="104">
        <f t="shared" si="6"/>
        <v>4692.5999999999995</v>
      </c>
      <c r="U58" s="149">
        <f t="shared" si="4"/>
        <v>143.02499999999998</v>
      </c>
      <c r="V58" s="104">
        <v>72</v>
      </c>
      <c r="W58" s="149">
        <f t="shared" si="7"/>
        <v>1.986458333333333</v>
      </c>
      <c r="X58" s="105">
        <v>6</v>
      </c>
      <c r="Y58" s="104" t="s">
        <v>25</v>
      </c>
      <c r="Z58" s="104" t="s">
        <v>25</v>
      </c>
      <c r="AA58" s="104">
        <v>3.3</v>
      </c>
      <c r="AB58" s="104">
        <v>1</v>
      </c>
      <c r="AC58" s="104">
        <f t="shared" si="8"/>
        <v>8</v>
      </c>
      <c r="AD58" s="104">
        <v>16.5</v>
      </c>
      <c r="AE58" s="104">
        <v>21</v>
      </c>
    </row>
    <row r="59" spans="1:31" s="111" customFormat="1" ht="11.1" hidden="1" customHeight="1" x14ac:dyDescent="0.25">
      <c r="A59" s="210" t="s">
        <v>633</v>
      </c>
      <c r="B59" s="131" t="s">
        <v>171</v>
      </c>
      <c r="C59" s="104" t="s">
        <v>765</v>
      </c>
      <c r="D59" s="102">
        <f t="shared" si="0"/>
        <v>0.45965989003963692</v>
      </c>
      <c r="E59" s="149">
        <v>0.55000000000000004</v>
      </c>
      <c r="F59" s="157">
        <f t="shared" si="1"/>
        <v>0.41356675938803894</v>
      </c>
      <c r="G59" s="158">
        <v>1.3</v>
      </c>
      <c r="H59" s="158" t="s">
        <v>830</v>
      </c>
      <c r="I59" s="158">
        <v>0.191</v>
      </c>
      <c r="J59" s="158" t="s">
        <v>823</v>
      </c>
      <c r="K59" s="158">
        <v>0.23</v>
      </c>
      <c r="L59" s="159">
        <v>1.29</v>
      </c>
      <c r="M59" s="122">
        <v>1946</v>
      </c>
      <c r="N59" s="113">
        <v>85</v>
      </c>
      <c r="O59" s="113">
        <v>237</v>
      </c>
      <c r="P59" s="101">
        <f t="shared" si="9"/>
        <v>19.799999999999997</v>
      </c>
      <c r="Q59" s="113">
        <v>18</v>
      </c>
      <c r="R59" s="117">
        <f t="shared" si="5"/>
        <v>1682.9999999999998</v>
      </c>
      <c r="S59" s="149">
        <f t="shared" si="3"/>
        <v>1539.9749999999999</v>
      </c>
      <c r="T59" s="104">
        <f t="shared" si="6"/>
        <v>4692.5999999999995</v>
      </c>
      <c r="U59" s="149">
        <f t="shared" si="4"/>
        <v>143.02499999999998</v>
      </c>
      <c r="V59" s="104">
        <v>68</v>
      </c>
      <c r="W59" s="149">
        <f t="shared" si="7"/>
        <v>2.1033088235294115</v>
      </c>
      <c r="X59" s="105">
        <v>6</v>
      </c>
      <c r="Y59" s="104" t="s">
        <v>25</v>
      </c>
      <c r="Z59" s="104" t="s">
        <v>25</v>
      </c>
      <c r="AA59" s="104">
        <v>3.3</v>
      </c>
      <c r="AB59" s="104">
        <v>1</v>
      </c>
      <c r="AC59" s="104">
        <f t="shared" si="8"/>
        <v>8</v>
      </c>
      <c r="AD59" s="104">
        <v>16.5</v>
      </c>
      <c r="AE59" s="104">
        <v>21</v>
      </c>
    </row>
    <row r="60" spans="1:31" s="111" customFormat="1" ht="11.1" hidden="1" customHeight="1" x14ac:dyDescent="0.25">
      <c r="A60" s="210" t="s">
        <v>634</v>
      </c>
      <c r="B60" s="131" t="s">
        <v>173</v>
      </c>
      <c r="C60" s="104" t="s">
        <v>765</v>
      </c>
      <c r="D60" s="102">
        <f t="shared" si="0"/>
        <v>0.45965989003963692</v>
      </c>
      <c r="E60" s="149">
        <v>0.55000000000000004</v>
      </c>
      <c r="F60" s="157">
        <f t="shared" si="1"/>
        <v>0.41356675938803894</v>
      </c>
      <c r="G60" s="158">
        <v>1.3</v>
      </c>
      <c r="H60" s="158" t="s">
        <v>830</v>
      </c>
      <c r="I60" s="158">
        <v>0.191</v>
      </c>
      <c r="J60" s="158" t="s">
        <v>823</v>
      </c>
      <c r="K60" s="158">
        <v>0.23</v>
      </c>
      <c r="L60" s="159">
        <v>1.29</v>
      </c>
      <c r="M60" s="122">
        <v>1946</v>
      </c>
      <c r="N60" s="113">
        <v>85</v>
      </c>
      <c r="O60" s="113">
        <v>237</v>
      </c>
      <c r="P60" s="101">
        <f t="shared" si="9"/>
        <v>19.799999999999997</v>
      </c>
      <c r="Q60" s="113">
        <v>16</v>
      </c>
      <c r="R60" s="117">
        <f t="shared" si="5"/>
        <v>1682.9999999999998</v>
      </c>
      <c r="S60" s="149">
        <f t="shared" si="3"/>
        <v>1539.9749999999999</v>
      </c>
      <c r="T60" s="104">
        <f t="shared" si="6"/>
        <v>4692.5999999999995</v>
      </c>
      <c r="U60" s="149">
        <f t="shared" si="4"/>
        <v>143.02499999999998</v>
      </c>
      <c r="V60" s="104">
        <v>71</v>
      </c>
      <c r="W60" s="149">
        <f t="shared" si="7"/>
        <v>2.0144366197183095</v>
      </c>
      <c r="X60" s="105">
        <v>6</v>
      </c>
      <c r="Y60" s="104" t="s">
        <v>25</v>
      </c>
      <c r="Z60" s="104" t="s">
        <v>25</v>
      </c>
      <c r="AA60" s="104">
        <v>3.3</v>
      </c>
      <c r="AB60" s="104">
        <v>1</v>
      </c>
      <c r="AC60" s="104">
        <f t="shared" si="8"/>
        <v>8</v>
      </c>
      <c r="AD60" s="104">
        <v>16.5</v>
      </c>
      <c r="AE60" s="104">
        <v>21</v>
      </c>
    </row>
    <row r="61" spans="1:31" s="111" customFormat="1" ht="11.1" hidden="1" customHeight="1" x14ac:dyDescent="0.25">
      <c r="A61" s="210" t="s">
        <v>635</v>
      </c>
      <c r="B61" s="131" t="s">
        <v>175</v>
      </c>
      <c r="C61" s="104" t="s">
        <v>765</v>
      </c>
      <c r="D61" s="102">
        <f t="shared" si="0"/>
        <v>0.45965989003963692</v>
      </c>
      <c r="E61" s="149">
        <v>0.55000000000000004</v>
      </c>
      <c r="F61" s="157">
        <f t="shared" si="1"/>
        <v>0.41356675938803894</v>
      </c>
      <c r="G61" s="158">
        <v>1.3</v>
      </c>
      <c r="H61" s="158" t="s">
        <v>830</v>
      </c>
      <c r="I61" s="158">
        <v>0.191</v>
      </c>
      <c r="J61" s="158" t="s">
        <v>823</v>
      </c>
      <c r="K61" s="158">
        <v>0.23</v>
      </c>
      <c r="L61" s="159">
        <v>1.29</v>
      </c>
      <c r="M61" s="122">
        <v>1946</v>
      </c>
      <c r="N61" s="113">
        <v>85</v>
      </c>
      <c r="O61" s="113">
        <v>237</v>
      </c>
      <c r="P61" s="101">
        <f t="shared" si="9"/>
        <v>19.799999999999997</v>
      </c>
      <c r="Q61" s="113">
        <v>16</v>
      </c>
      <c r="R61" s="117">
        <f t="shared" si="5"/>
        <v>1682.9999999999998</v>
      </c>
      <c r="S61" s="149">
        <f t="shared" si="3"/>
        <v>1539.9749999999999</v>
      </c>
      <c r="T61" s="104">
        <f t="shared" si="6"/>
        <v>4692.5999999999995</v>
      </c>
      <c r="U61" s="149">
        <f t="shared" si="4"/>
        <v>143.02499999999998</v>
      </c>
      <c r="V61" s="104">
        <v>69</v>
      </c>
      <c r="W61" s="149">
        <f t="shared" si="7"/>
        <v>2.0728260869565216</v>
      </c>
      <c r="X61" s="105">
        <v>6</v>
      </c>
      <c r="Y61" s="104" t="s">
        <v>25</v>
      </c>
      <c r="Z61" s="104" t="s">
        <v>25</v>
      </c>
      <c r="AA61" s="104">
        <v>3.3</v>
      </c>
      <c r="AB61" s="104">
        <v>1</v>
      </c>
      <c r="AC61" s="104">
        <f t="shared" si="8"/>
        <v>8</v>
      </c>
      <c r="AD61" s="104">
        <v>16.5</v>
      </c>
      <c r="AE61" s="104">
        <v>22</v>
      </c>
    </row>
    <row r="62" spans="1:31" s="111" customFormat="1" ht="11.1" hidden="1" customHeight="1" x14ac:dyDescent="0.25">
      <c r="A62" s="210" t="s">
        <v>636</v>
      </c>
      <c r="B62" s="131" t="s">
        <v>177</v>
      </c>
      <c r="C62" s="104" t="s">
        <v>765</v>
      </c>
      <c r="D62" s="102">
        <f t="shared" si="0"/>
        <v>0.45965989003963692</v>
      </c>
      <c r="E62" s="149">
        <v>0.55000000000000004</v>
      </c>
      <c r="F62" s="157">
        <f t="shared" si="1"/>
        <v>0.41356675938803894</v>
      </c>
      <c r="G62" s="158">
        <v>1.3</v>
      </c>
      <c r="H62" s="158" t="s">
        <v>830</v>
      </c>
      <c r="I62" s="158">
        <v>0.191</v>
      </c>
      <c r="J62" s="158" t="s">
        <v>823</v>
      </c>
      <c r="K62" s="158">
        <v>0.23</v>
      </c>
      <c r="L62" s="159">
        <v>1.29</v>
      </c>
      <c r="M62" s="122">
        <v>1946</v>
      </c>
      <c r="N62" s="113">
        <v>85</v>
      </c>
      <c r="O62" s="113">
        <v>237</v>
      </c>
      <c r="P62" s="101">
        <f t="shared" si="9"/>
        <v>19.799999999999997</v>
      </c>
      <c r="Q62" s="113">
        <v>16</v>
      </c>
      <c r="R62" s="117">
        <f t="shared" si="5"/>
        <v>1682.9999999999998</v>
      </c>
      <c r="S62" s="149">
        <f t="shared" si="3"/>
        <v>1539.9749999999999</v>
      </c>
      <c r="T62" s="104">
        <f t="shared" si="6"/>
        <v>4692.5999999999995</v>
      </c>
      <c r="U62" s="149">
        <f t="shared" si="4"/>
        <v>143.02499999999998</v>
      </c>
      <c r="V62" s="104">
        <v>71</v>
      </c>
      <c r="W62" s="149">
        <f t="shared" si="7"/>
        <v>2.0144366197183095</v>
      </c>
      <c r="X62" s="105">
        <v>6</v>
      </c>
      <c r="Y62" s="104" t="s">
        <v>25</v>
      </c>
      <c r="Z62" s="104" t="s">
        <v>25</v>
      </c>
      <c r="AA62" s="104">
        <v>3.3</v>
      </c>
      <c r="AB62" s="104">
        <v>1</v>
      </c>
      <c r="AC62" s="104">
        <f t="shared" si="8"/>
        <v>8</v>
      </c>
      <c r="AD62" s="104">
        <v>16.5</v>
      </c>
      <c r="AE62" s="104">
        <v>21</v>
      </c>
    </row>
    <row r="63" spans="1:31" s="111" customFormat="1" ht="11.1" hidden="1" customHeight="1" x14ac:dyDescent="0.25">
      <c r="A63" s="210" t="s">
        <v>637</v>
      </c>
      <c r="B63" s="131" t="s">
        <v>179</v>
      </c>
      <c r="C63" s="104" t="s">
        <v>765</v>
      </c>
      <c r="D63" s="102">
        <f t="shared" si="0"/>
        <v>0.45965989003963692</v>
      </c>
      <c r="E63" s="149">
        <v>0.55000000000000004</v>
      </c>
      <c r="F63" s="157">
        <f t="shared" si="1"/>
        <v>0.41356675938803894</v>
      </c>
      <c r="G63" s="158">
        <v>1.3</v>
      </c>
      <c r="H63" s="158" t="s">
        <v>830</v>
      </c>
      <c r="I63" s="158">
        <v>0.191</v>
      </c>
      <c r="J63" s="158" t="s">
        <v>823</v>
      </c>
      <c r="K63" s="158">
        <v>0.23</v>
      </c>
      <c r="L63" s="159">
        <v>1.29</v>
      </c>
      <c r="M63" s="122">
        <v>1946</v>
      </c>
      <c r="N63" s="113">
        <v>85</v>
      </c>
      <c r="O63" s="113">
        <v>237</v>
      </c>
      <c r="P63" s="101">
        <f t="shared" si="9"/>
        <v>19.799999999999997</v>
      </c>
      <c r="Q63" s="113">
        <v>16</v>
      </c>
      <c r="R63" s="117">
        <f t="shared" si="5"/>
        <v>1682.9999999999998</v>
      </c>
      <c r="S63" s="149">
        <f t="shared" si="3"/>
        <v>1539.9749999999999</v>
      </c>
      <c r="T63" s="104">
        <f t="shared" si="6"/>
        <v>4692.5999999999995</v>
      </c>
      <c r="U63" s="149">
        <f t="shared" si="4"/>
        <v>143.02499999999998</v>
      </c>
      <c r="V63" s="104">
        <v>70</v>
      </c>
      <c r="W63" s="149">
        <f t="shared" si="7"/>
        <v>2.0432142857142854</v>
      </c>
      <c r="X63" s="105">
        <v>6</v>
      </c>
      <c r="Y63" s="104" t="s">
        <v>25</v>
      </c>
      <c r="Z63" s="104" t="s">
        <v>25</v>
      </c>
      <c r="AA63" s="104">
        <v>3.3</v>
      </c>
      <c r="AB63" s="104">
        <v>1</v>
      </c>
      <c r="AC63" s="104">
        <f t="shared" si="8"/>
        <v>8</v>
      </c>
      <c r="AD63" s="104">
        <v>16.5</v>
      </c>
      <c r="AE63" s="104">
        <v>21</v>
      </c>
    </row>
    <row r="64" spans="1:31" s="111" customFormat="1" ht="11.1" hidden="1" customHeight="1" x14ac:dyDescent="0.25">
      <c r="A64" s="213" t="s">
        <v>638</v>
      </c>
      <c r="B64" s="131" t="s">
        <v>181</v>
      </c>
      <c r="C64" s="104" t="s">
        <v>169</v>
      </c>
      <c r="D64" s="102">
        <f t="shared" si="0"/>
        <v>0.39194068343004512</v>
      </c>
      <c r="E64" s="149">
        <v>0.75</v>
      </c>
      <c r="F64" s="157">
        <f t="shared" si="1"/>
        <v>0.6042407262707683</v>
      </c>
      <c r="G64" s="158">
        <v>1.81</v>
      </c>
      <c r="H64" s="158" t="s">
        <v>830</v>
      </c>
      <c r="I64" s="158">
        <v>0.19900000000000001</v>
      </c>
      <c r="J64" s="158" t="s">
        <v>823</v>
      </c>
      <c r="K64" s="158">
        <v>0.23</v>
      </c>
      <c r="L64" s="159">
        <v>1.21</v>
      </c>
      <c r="M64" s="122">
        <v>1941</v>
      </c>
      <c r="N64" s="113">
        <v>113</v>
      </c>
      <c r="O64" s="113">
        <v>470</v>
      </c>
      <c r="P64" s="101">
        <f t="shared" si="9"/>
        <v>13.2</v>
      </c>
      <c r="Q64" s="113">
        <v>14</v>
      </c>
      <c r="R64" s="117">
        <f t="shared" si="5"/>
        <v>1491.6</v>
      </c>
      <c r="S64" s="149">
        <f t="shared" si="3"/>
        <v>1305.9124999999999</v>
      </c>
      <c r="T64" s="104">
        <f t="shared" si="6"/>
        <v>6204</v>
      </c>
      <c r="U64" s="149">
        <f t="shared" si="4"/>
        <v>185.6875</v>
      </c>
      <c r="V64" s="104">
        <v>130</v>
      </c>
      <c r="W64" s="149">
        <f t="shared" si="7"/>
        <v>1.4283653846153845</v>
      </c>
      <c r="X64" s="105">
        <v>4</v>
      </c>
      <c r="Y64" s="104" t="s">
        <v>25</v>
      </c>
      <c r="Z64" s="104" t="s">
        <v>25</v>
      </c>
      <c r="AA64" s="104">
        <v>3.3</v>
      </c>
      <c r="AB64" s="104">
        <v>3</v>
      </c>
      <c r="AC64" s="104">
        <f t="shared" si="8"/>
        <v>24</v>
      </c>
      <c r="AD64" s="104">
        <v>16.5</v>
      </c>
      <c r="AE64" s="104">
        <v>24</v>
      </c>
    </row>
    <row r="65" spans="1:31" s="111" customFormat="1" ht="11.1" hidden="1" customHeight="1" x14ac:dyDescent="0.25">
      <c r="A65" s="213" t="s">
        <v>639</v>
      </c>
      <c r="B65" s="131" t="s">
        <v>184</v>
      </c>
      <c r="C65" s="104" t="s">
        <v>169</v>
      </c>
      <c r="D65" s="102">
        <f t="shared" si="0"/>
        <v>0.38920251768217506</v>
      </c>
      <c r="E65" s="149">
        <v>0.75</v>
      </c>
      <c r="F65" s="157">
        <f t="shared" si="1"/>
        <v>0.60683696648882957</v>
      </c>
      <c r="G65" s="158">
        <v>1.81</v>
      </c>
      <c r="H65" s="158" t="s">
        <v>830</v>
      </c>
      <c r="I65" s="158">
        <v>0.19900000000000001</v>
      </c>
      <c r="J65" s="158" t="s">
        <v>823</v>
      </c>
      <c r="K65" s="158">
        <v>0.23</v>
      </c>
      <c r="L65" s="159">
        <v>1.21</v>
      </c>
      <c r="M65" s="122">
        <v>1941</v>
      </c>
      <c r="N65" s="113">
        <v>111</v>
      </c>
      <c r="O65" s="113">
        <v>467</v>
      </c>
      <c r="P65" s="101">
        <f t="shared" si="9"/>
        <v>13.2</v>
      </c>
      <c r="Q65" s="113">
        <v>13</v>
      </c>
      <c r="R65" s="117">
        <f t="shared" si="5"/>
        <v>1465.1999999999998</v>
      </c>
      <c r="S65" s="149">
        <f t="shared" si="3"/>
        <v>1280.7874999999999</v>
      </c>
      <c r="T65" s="104">
        <f t="shared" si="6"/>
        <v>6164.4</v>
      </c>
      <c r="U65" s="149">
        <f t="shared" si="4"/>
        <v>184.41249999999999</v>
      </c>
      <c r="V65" s="104">
        <v>129</v>
      </c>
      <c r="W65" s="149">
        <f t="shared" si="7"/>
        <v>1.4295542635658913</v>
      </c>
      <c r="X65" s="105">
        <v>4</v>
      </c>
      <c r="Y65" s="104" t="s">
        <v>25</v>
      </c>
      <c r="Z65" s="104" t="s">
        <v>25</v>
      </c>
      <c r="AA65" s="104">
        <v>3.3</v>
      </c>
      <c r="AB65" s="104">
        <v>3</v>
      </c>
      <c r="AC65" s="104">
        <f t="shared" si="8"/>
        <v>24</v>
      </c>
      <c r="AD65" s="104">
        <v>16.5</v>
      </c>
      <c r="AE65" s="104">
        <v>29</v>
      </c>
    </row>
    <row r="66" spans="1:31" s="111" customFormat="1" ht="11.1" hidden="1" customHeight="1" x14ac:dyDescent="0.25">
      <c r="A66" s="213" t="s">
        <v>640</v>
      </c>
      <c r="B66" s="131" t="s">
        <v>186</v>
      </c>
      <c r="C66" s="104" t="s">
        <v>169</v>
      </c>
      <c r="D66" s="102">
        <f t="shared" ref="D66:D129" si="10">(O66*2+R66)/T66</f>
        <v>0.41972707204495291</v>
      </c>
      <c r="E66" s="149">
        <v>0.55000000000000004</v>
      </c>
      <c r="F66" s="157">
        <f t="shared" ref="F66:F129" si="11">(G66*O66+I66*O66+K66*S66+L66*U66)/(U66+S66+O66+O66)</f>
        <v>0.2963935871384174</v>
      </c>
      <c r="G66" s="161">
        <v>0.245</v>
      </c>
      <c r="H66" s="161" t="s">
        <v>830</v>
      </c>
      <c r="I66" s="158">
        <v>0.19900000000000001</v>
      </c>
      <c r="J66" s="158" t="s">
        <v>823</v>
      </c>
      <c r="K66" s="158">
        <v>0.23</v>
      </c>
      <c r="L66" s="159">
        <v>1.21</v>
      </c>
      <c r="M66" s="122">
        <v>1941</v>
      </c>
      <c r="N66" s="113">
        <v>81</v>
      </c>
      <c r="O66" s="113">
        <v>302</v>
      </c>
      <c r="P66" s="101">
        <f t="shared" ref="P66:P97" si="12">X66*AA66</f>
        <v>13.2</v>
      </c>
      <c r="Q66" s="113">
        <v>13</v>
      </c>
      <c r="R66" s="117">
        <f t="shared" si="5"/>
        <v>1069.2</v>
      </c>
      <c r="S66" s="149">
        <f t="shared" ref="S66:S129" si="13">R66-U66</f>
        <v>950.91250000000002</v>
      </c>
      <c r="T66" s="104">
        <f t="shared" si="6"/>
        <v>3986.3999999999996</v>
      </c>
      <c r="U66" s="149">
        <f t="shared" ref="U66:U129" si="14">((((O66-O66*0.15)-AC66)*X66)-AD66)/8</f>
        <v>118.28749999999999</v>
      </c>
      <c r="V66" s="160">
        <v>78</v>
      </c>
      <c r="W66" s="149">
        <f t="shared" si="7"/>
        <v>1.5165064102564101</v>
      </c>
      <c r="X66" s="105">
        <v>4</v>
      </c>
      <c r="Y66" s="104" t="s">
        <v>25</v>
      </c>
      <c r="Z66" s="104" t="s">
        <v>25</v>
      </c>
      <c r="AA66" s="104">
        <v>3.3</v>
      </c>
      <c r="AB66" s="104">
        <v>2</v>
      </c>
      <c r="AC66" s="104">
        <f t="shared" si="8"/>
        <v>16</v>
      </c>
      <c r="AD66" s="104">
        <v>16.5</v>
      </c>
      <c r="AE66" s="104"/>
    </row>
    <row r="67" spans="1:31" s="111" customFormat="1" ht="11.1" hidden="1" customHeight="1" x14ac:dyDescent="0.25">
      <c r="A67" s="213" t="s">
        <v>641</v>
      </c>
      <c r="B67" s="131" t="s">
        <v>188</v>
      </c>
      <c r="C67" s="104" t="s">
        <v>169</v>
      </c>
      <c r="D67" s="102">
        <f t="shared" si="10"/>
        <v>0.4081943697328313</v>
      </c>
      <c r="E67" s="149">
        <v>0.55000000000000004</v>
      </c>
      <c r="F67" s="157">
        <f t="shared" si="11"/>
        <v>0.52993938062815726</v>
      </c>
      <c r="G67" s="158">
        <v>1.81</v>
      </c>
      <c r="H67" s="158" t="s">
        <v>830</v>
      </c>
      <c r="I67" s="158">
        <v>0.19900000000000001</v>
      </c>
      <c r="J67" s="158" t="s">
        <v>823</v>
      </c>
      <c r="K67" s="158">
        <v>0.23</v>
      </c>
      <c r="L67" s="159">
        <v>1.21</v>
      </c>
      <c r="M67" s="122">
        <v>1941</v>
      </c>
      <c r="N67" s="113">
        <v>97</v>
      </c>
      <c r="O67" s="113">
        <v>338</v>
      </c>
      <c r="P67" s="101">
        <f t="shared" si="12"/>
        <v>16.5</v>
      </c>
      <c r="Q67" s="113">
        <v>16</v>
      </c>
      <c r="R67" s="117">
        <f t="shared" ref="R67:R130" si="15">N67*P67</f>
        <v>1600.5</v>
      </c>
      <c r="S67" s="149">
        <f t="shared" si="13"/>
        <v>1438</v>
      </c>
      <c r="T67" s="104">
        <f t="shared" ref="T67:T130" si="16">O67*P67</f>
        <v>5577</v>
      </c>
      <c r="U67" s="149">
        <f t="shared" si="14"/>
        <v>162.5</v>
      </c>
      <c r="V67" s="104">
        <v>108</v>
      </c>
      <c r="W67" s="149">
        <f t="shared" ref="W67:W130" si="17">U67/V67</f>
        <v>1.5046296296296295</v>
      </c>
      <c r="X67" s="105">
        <v>5</v>
      </c>
      <c r="Y67" s="104" t="s">
        <v>25</v>
      </c>
      <c r="Z67" s="104" t="s">
        <v>25</v>
      </c>
      <c r="AA67" s="104">
        <v>3.3</v>
      </c>
      <c r="AB67" s="104">
        <v>3</v>
      </c>
      <c r="AC67" s="104">
        <f t="shared" ref="AC67:AC130" si="18">8*AB67</f>
        <v>24</v>
      </c>
      <c r="AD67" s="104">
        <v>16.5</v>
      </c>
      <c r="AE67" s="104"/>
    </row>
    <row r="68" spans="1:31" s="111" customFormat="1" ht="11.1" hidden="1" customHeight="1" x14ac:dyDescent="0.25">
      <c r="A68" s="213" t="s">
        <v>642</v>
      </c>
      <c r="B68" s="131" t="s">
        <v>190</v>
      </c>
      <c r="C68" s="104" t="s">
        <v>169</v>
      </c>
      <c r="D68" s="102">
        <f t="shared" si="10"/>
        <v>0.38365800865800864</v>
      </c>
      <c r="E68" s="149">
        <v>0.75</v>
      </c>
      <c r="F68" s="157">
        <f t="shared" si="11"/>
        <v>0.60188612923131168</v>
      </c>
      <c r="G68" s="158">
        <v>1.81</v>
      </c>
      <c r="H68" s="158" t="s">
        <v>830</v>
      </c>
      <c r="I68" s="158">
        <v>0.19900000000000001</v>
      </c>
      <c r="J68" s="158" t="s">
        <v>823</v>
      </c>
      <c r="K68" s="158">
        <v>0.20300000000000001</v>
      </c>
      <c r="L68" s="159">
        <v>1.21</v>
      </c>
      <c r="M68" s="122">
        <v>1941</v>
      </c>
      <c r="N68" s="113">
        <v>130</v>
      </c>
      <c r="O68" s="113">
        <v>560</v>
      </c>
      <c r="P68" s="101">
        <f t="shared" si="12"/>
        <v>13.2</v>
      </c>
      <c r="Q68" s="113">
        <v>13</v>
      </c>
      <c r="R68" s="117">
        <f t="shared" si="15"/>
        <v>1716</v>
      </c>
      <c r="S68" s="149">
        <f t="shared" si="13"/>
        <v>1484.0625</v>
      </c>
      <c r="T68" s="104">
        <f t="shared" si="16"/>
        <v>7392</v>
      </c>
      <c r="U68" s="149">
        <f t="shared" si="14"/>
        <v>231.9375</v>
      </c>
      <c r="V68" s="104">
        <v>154</v>
      </c>
      <c r="W68" s="149">
        <f t="shared" si="17"/>
        <v>1.5060876623376624</v>
      </c>
      <c r="X68" s="105">
        <v>4</v>
      </c>
      <c r="Y68" s="104" t="s">
        <v>25</v>
      </c>
      <c r="Z68" s="104" t="s">
        <v>25</v>
      </c>
      <c r="AA68" s="104">
        <v>3.3</v>
      </c>
      <c r="AB68" s="104">
        <v>1</v>
      </c>
      <c r="AC68" s="104">
        <f t="shared" si="18"/>
        <v>8</v>
      </c>
      <c r="AD68" s="104">
        <v>16.5</v>
      </c>
      <c r="AE68" s="104"/>
    </row>
    <row r="69" spans="1:31" s="111" customFormat="1" ht="11.1" hidden="1" customHeight="1" x14ac:dyDescent="0.25">
      <c r="A69" s="213" t="s">
        <v>643</v>
      </c>
      <c r="B69" s="131" t="s">
        <v>192</v>
      </c>
      <c r="C69" s="104" t="s">
        <v>169</v>
      </c>
      <c r="D69" s="102">
        <f t="shared" si="10"/>
        <v>0.37651515151515152</v>
      </c>
      <c r="E69" s="149">
        <v>0.75</v>
      </c>
      <c r="F69" s="157">
        <f t="shared" si="11"/>
        <v>0.6082488472501677</v>
      </c>
      <c r="G69" s="158">
        <v>1.81</v>
      </c>
      <c r="H69" s="158" t="s">
        <v>830</v>
      </c>
      <c r="I69" s="158">
        <v>0.19900000000000001</v>
      </c>
      <c r="J69" s="158" t="s">
        <v>823</v>
      </c>
      <c r="K69" s="158">
        <v>0.20300000000000001</v>
      </c>
      <c r="L69" s="159">
        <v>1.21</v>
      </c>
      <c r="M69" s="122">
        <v>1941</v>
      </c>
      <c r="N69" s="113">
        <v>135</v>
      </c>
      <c r="O69" s="113">
        <v>600</v>
      </c>
      <c r="P69" s="101">
        <f t="shared" si="12"/>
        <v>13.2</v>
      </c>
      <c r="Q69" s="113">
        <v>14</v>
      </c>
      <c r="R69" s="117">
        <f t="shared" si="15"/>
        <v>1782</v>
      </c>
      <c r="S69" s="149">
        <f t="shared" si="13"/>
        <v>1537.0625</v>
      </c>
      <c r="T69" s="104">
        <f t="shared" si="16"/>
        <v>7920</v>
      </c>
      <c r="U69" s="149">
        <f t="shared" si="14"/>
        <v>244.9375</v>
      </c>
      <c r="V69" s="104">
        <v>162</v>
      </c>
      <c r="W69" s="149">
        <f t="shared" si="17"/>
        <v>1.5119598765432098</v>
      </c>
      <c r="X69" s="105">
        <v>4</v>
      </c>
      <c r="Y69" s="104" t="s">
        <v>25</v>
      </c>
      <c r="Z69" s="104" t="s">
        <v>25</v>
      </c>
      <c r="AA69" s="104">
        <v>3.3</v>
      </c>
      <c r="AB69" s="104">
        <v>2</v>
      </c>
      <c r="AC69" s="104">
        <f t="shared" si="18"/>
        <v>16</v>
      </c>
      <c r="AD69" s="104">
        <v>16.5</v>
      </c>
      <c r="AE69" s="104"/>
    </row>
    <row r="70" spans="1:31" s="111" customFormat="1" ht="11.1" hidden="1" customHeight="1" x14ac:dyDescent="0.25">
      <c r="A70" s="213" t="s">
        <v>644</v>
      </c>
      <c r="B70" s="131" t="s">
        <v>194</v>
      </c>
      <c r="C70" s="104" t="s">
        <v>169</v>
      </c>
      <c r="D70" s="102">
        <f t="shared" si="10"/>
        <v>0.41212121212121211</v>
      </c>
      <c r="E70" s="149">
        <v>0.55000000000000004</v>
      </c>
      <c r="F70" s="157">
        <f t="shared" si="11"/>
        <v>0.28185576815953656</v>
      </c>
      <c r="G70" s="161">
        <v>0.245</v>
      </c>
      <c r="H70" s="161" t="s">
        <v>830</v>
      </c>
      <c r="I70" s="158">
        <v>0.19900000000000001</v>
      </c>
      <c r="J70" s="158" t="s">
        <v>823</v>
      </c>
      <c r="K70" s="158">
        <v>0.20300000000000001</v>
      </c>
      <c r="L70" s="159">
        <v>1.21</v>
      </c>
      <c r="M70" s="122">
        <v>1941</v>
      </c>
      <c r="N70" s="113">
        <v>43</v>
      </c>
      <c r="O70" s="113">
        <v>165</v>
      </c>
      <c r="P70" s="101">
        <f t="shared" si="12"/>
        <v>13.2</v>
      </c>
      <c r="Q70" s="113">
        <v>14</v>
      </c>
      <c r="R70" s="117">
        <f t="shared" si="15"/>
        <v>567.6</v>
      </c>
      <c r="S70" s="149">
        <f t="shared" si="13"/>
        <v>503.53750000000002</v>
      </c>
      <c r="T70" s="104">
        <f t="shared" si="16"/>
        <v>2178</v>
      </c>
      <c r="U70" s="149">
        <f t="shared" si="14"/>
        <v>64.0625</v>
      </c>
      <c r="V70" s="104">
        <v>42</v>
      </c>
      <c r="W70" s="149">
        <f t="shared" si="17"/>
        <v>1.5252976190476191</v>
      </c>
      <c r="X70" s="105">
        <v>4</v>
      </c>
      <c r="Y70" s="104" t="s">
        <v>25</v>
      </c>
      <c r="Z70" s="104" t="s">
        <v>25</v>
      </c>
      <c r="AA70" s="104">
        <v>3.3</v>
      </c>
      <c r="AB70" s="104">
        <v>1</v>
      </c>
      <c r="AC70" s="104">
        <f t="shared" si="18"/>
        <v>8</v>
      </c>
      <c r="AD70" s="104">
        <v>16.5</v>
      </c>
      <c r="AE70" s="104"/>
    </row>
    <row r="71" spans="1:31" s="111" customFormat="1" ht="11.1" customHeight="1" x14ac:dyDescent="0.25">
      <c r="A71" s="214" t="s">
        <v>645</v>
      </c>
      <c r="B71" s="131" t="s">
        <v>196</v>
      </c>
      <c r="C71" s="104" t="s">
        <v>765</v>
      </c>
      <c r="D71" s="102">
        <f t="shared" si="10"/>
        <v>0.51251646903820813</v>
      </c>
      <c r="E71" s="149">
        <v>0.55000000000000004</v>
      </c>
      <c r="F71" s="157">
        <f t="shared" si="11"/>
        <v>0.3956431233933162</v>
      </c>
      <c r="G71" s="158">
        <v>1.3</v>
      </c>
      <c r="H71" s="158" t="s">
        <v>830</v>
      </c>
      <c r="I71" s="158">
        <v>0.191</v>
      </c>
      <c r="J71" s="158" t="s">
        <v>823</v>
      </c>
      <c r="K71" s="158">
        <v>0.20300000000000001</v>
      </c>
      <c r="L71" s="159">
        <v>1.29</v>
      </c>
      <c r="M71" s="122">
        <v>1949</v>
      </c>
      <c r="N71" s="113">
        <v>90</v>
      </c>
      <c r="O71" s="113">
        <v>230</v>
      </c>
      <c r="P71" s="101">
        <f t="shared" si="12"/>
        <v>16.5</v>
      </c>
      <c r="Q71" s="113">
        <v>18</v>
      </c>
      <c r="R71" s="117">
        <f t="shared" si="15"/>
        <v>1485</v>
      </c>
      <c r="S71" s="149">
        <f t="shared" si="13"/>
        <v>1369.875</v>
      </c>
      <c r="T71" s="104">
        <f t="shared" si="16"/>
        <v>3795</v>
      </c>
      <c r="U71" s="149">
        <f t="shared" si="14"/>
        <v>115.125</v>
      </c>
      <c r="V71" s="104">
        <v>58</v>
      </c>
      <c r="W71" s="149">
        <f t="shared" si="17"/>
        <v>1.9849137931034482</v>
      </c>
      <c r="X71" s="105">
        <v>5</v>
      </c>
      <c r="Y71" s="104" t="s">
        <v>25</v>
      </c>
      <c r="Z71" s="104" t="s">
        <v>25</v>
      </c>
      <c r="AA71" s="104">
        <v>3.3</v>
      </c>
      <c r="AB71" s="104">
        <v>1</v>
      </c>
      <c r="AC71" s="104">
        <f t="shared" si="18"/>
        <v>8</v>
      </c>
      <c r="AD71" s="104">
        <v>16.5</v>
      </c>
      <c r="AE71" s="104">
        <v>21</v>
      </c>
    </row>
    <row r="72" spans="1:31" s="111" customFormat="1" ht="11.1" customHeight="1" x14ac:dyDescent="0.25">
      <c r="A72" s="214" t="s">
        <v>646</v>
      </c>
      <c r="B72" s="131" t="s">
        <v>198</v>
      </c>
      <c r="C72" s="104" t="s">
        <v>765</v>
      </c>
      <c r="D72" s="102">
        <f t="shared" si="10"/>
        <v>0.51251646903820813</v>
      </c>
      <c r="E72" s="149">
        <v>0.55000000000000004</v>
      </c>
      <c r="F72" s="157">
        <f t="shared" si="11"/>
        <v>0.3956431233933162</v>
      </c>
      <c r="G72" s="158">
        <v>1.3</v>
      </c>
      <c r="H72" s="158" t="s">
        <v>830</v>
      </c>
      <c r="I72" s="158">
        <v>0.191</v>
      </c>
      <c r="J72" s="158" t="s">
        <v>823</v>
      </c>
      <c r="K72" s="158">
        <v>0.20300000000000001</v>
      </c>
      <c r="L72" s="159">
        <v>1.29</v>
      </c>
      <c r="M72" s="122">
        <v>1949</v>
      </c>
      <c r="N72" s="113">
        <v>90</v>
      </c>
      <c r="O72" s="113">
        <v>230</v>
      </c>
      <c r="P72" s="101">
        <f t="shared" si="12"/>
        <v>16.5</v>
      </c>
      <c r="Q72" s="113">
        <v>18</v>
      </c>
      <c r="R72" s="117">
        <f t="shared" si="15"/>
        <v>1485</v>
      </c>
      <c r="S72" s="149">
        <f t="shared" si="13"/>
        <v>1369.875</v>
      </c>
      <c r="T72" s="104">
        <f t="shared" si="16"/>
        <v>3795</v>
      </c>
      <c r="U72" s="149">
        <f t="shared" si="14"/>
        <v>115.125</v>
      </c>
      <c r="V72" s="104">
        <v>62</v>
      </c>
      <c r="W72" s="149">
        <f t="shared" si="17"/>
        <v>1.8568548387096775</v>
      </c>
      <c r="X72" s="105">
        <v>5</v>
      </c>
      <c r="Y72" s="104" t="s">
        <v>25</v>
      </c>
      <c r="Z72" s="104" t="s">
        <v>25</v>
      </c>
      <c r="AA72" s="104">
        <v>3.3</v>
      </c>
      <c r="AB72" s="104">
        <v>1</v>
      </c>
      <c r="AC72" s="104">
        <f t="shared" si="18"/>
        <v>8</v>
      </c>
      <c r="AD72" s="104">
        <v>16.5</v>
      </c>
      <c r="AE72" s="104">
        <v>20</v>
      </c>
    </row>
    <row r="73" spans="1:31" s="111" customFormat="1" ht="11.1" customHeight="1" x14ac:dyDescent="0.25">
      <c r="A73" s="214" t="s">
        <v>647</v>
      </c>
      <c r="B73" s="131" t="s">
        <v>200</v>
      </c>
      <c r="C73" s="104" t="s">
        <v>765</v>
      </c>
      <c r="D73" s="102">
        <f t="shared" si="10"/>
        <v>0.36918878223226048</v>
      </c>
      <c r="E73" s="149">
        <v>0.75</v>
      </c>
      <c r="F73" s="157">
        <f t="shared" si="11"/>
        <v>0.41703357204307934</v>
      </c>
      <c r="G73" s="158">
        <v>1.3</v>
      </c>
      <c r="H73" s="158" t="s">
        <v>830</v>
      </c>
      <c r="I73" s="158">
        <v>0.191</v>
      </c>
      <c r="J73" s="158" t="s">
        <v>823</v>
      </c>
      <c r="K73" s="158">
        <v>0.20300000000000001</v>
      </c>
      <c r="L73" s="159">
        <v>1.29</v>
      </c>
      <c r="M73" s="122">
        <v>1949</v>
      </c>
      <c r="N73" s="113">
        <v>104</v>
      </c>
      <c r="O73" s="113">
        <v>368</v>
      </c>
      <c r="P73" s="101">
        <f t="shared" si="12"/>
        <v>23.099999999999998</v>
      </c>
      <c r="Q73" s="113">
        <v>24</v>
      </c>
      <c r="R73" s="117">
        <f t="shared" si="15"/>
        <v>2402.3999999999996</v>
      </c>
      <c r="S73" s="149">
        <f t="shared" si="13"/>
        <v>2151.7624999999998</v>
      </c>
      <c r="T73" s="104">
        <f t="shared" si="16"/>
        <v>8500.7999999999993</v>
      </c>
      <c r="U73" s="149">
        <f t="shared" si="14"/>
        <v>250.63750000000002</v>
      </c>
      <c r="V73" s="104">
        <v>135</v>
      </c>
      <c r="W73" s="149">
        <f t="shared" si="17"/>
        <v>1.8565740740740742</v>
      </c>
      <c r="X73" s="104">
        <v>7</v>
      </c>
      <c r="Y73" s="104" t="s">
        <v>25</v>
      </c>
      <c r="Z73" s="104" t="s">
        <v>25</v>
      </c>
      <c r="AA73" s="104">
        <v>3.3</v>
      </c>
      <c r="AB73" s="104">
        <v>3</v>
      </c>
      <c r="AC73" s="104">
        <f t="shared" si="18"/>
        <v>24</v>
      </c>
      <c r="AD73" s="104">
        <v>16.5</v>
      </c>
      <c r="AE73" s="104">
        <v>37</v>
      </c>
    </row>
    <row r="74" spans="1:31" s="111" customFormat="1" ht="11.1" customHeight="1" x14ac:dyDescent="0.25">
      <c r="A74" s="214" t="s">
        <v>648</v>
      </c>
      <c r="B74" s="131" t="s">
        <v>202</v>
      </c>
      <c r="C74" s="104" t="s">
        <v>765</v>
      </c>
      <c r="D74" s="102">
        <f t="shared" si="10"/>
        <v>0.38361879666227494</v>
      </c>
      <c r="E74" s="149">
        <v>0.75</v>
      </c>
      <c r="F74" s="157">
        <f t="shared" si="11"/>
        <v>0.4292744213294219</v>
      </c>
      <c r="G74" s="158">
        <v>1.3</v>
      </c>
      <c r="H74" s="158" t="s">
        <v>830</v>
      </c>
      <c r="I74" s="158">
        <v>0.191</v>
      </c>
      <c r="J74" s="158" t="s">
        <v>823</v>
      </c>
      <c r="K74" s="158">
        <v>0.20300000000000001</v>
      </c>
      <c r="L74" s="159">
        <v>1.29</v>
      </c>
      <c r="M74" s="122">
        <v>1949</v>
      </c>
      <c r="N74" s="113">
        <v>104</v>
      </c>
      <c r="O74" s="113">
        <v>368</v>
      </c>
      <c r="P74" s="101">
        <f t="shared" si="12"/>
        <v>19.799999999999997</v>
      </c>
      <c r="Q74" s="113">
        <v>21</v>
      </c>
      <c r="R74" s="117">
        <f t="shared" si="15"/>
        <v>2059.1999999999998</v>
      </c>
      <c r="S74" s="149">
        <f t="shared" si="13"/>
        <v>1844.6624999999999</v>
      </c>
      <c r="T74" s="104">
        <f t="shared" si="16"/>
        <v>7286.3999999999987</v>
      </c>
      <c r="U74" s="149">
        <f t="shared" si="14"/>
        <v>214.53750000000002</v>
      </c>
      <c r="V74" s="104">
        <v>137</v>
      </c>
      <c r="W74" s="149">
        <f t="shared" si="17"/>
        <v>1.5659671532846717</v>
      </c>
      <c r="X74" s="104">
        <v>6</v>
      </c>
      <c r="Y74" s="104" t="s">
        <v>25</v>
      </c>
      <c r="Z74" s="104" t="s">
        <v>25</v>
      </c>
      <c r="AA74" s="104">
        <v>3.3</v>
      </c>
      <c r="AB74" s="104">
        <v>3</v>
      </c>
      <c r="AC74" s="104">
        <f t="shared" si="18"/>
        <v>24</v>
      </c>
      <c r="AD74" s="104">
        <v>16.5</v>
      </c>
      <c r="AE74" s="104">
        <v>37</v>
      </c>
    </row>
    <row r="75" spans="1:31" s="111" customFormat="1" ht="11.1" hidden="1" customHeight="1" x14ac:dyDescent="0.25">
      <c r="A75" s="215" t="s">
        <v>649</v>
      </c>
      <c r="B75" s="131" t="s">
        <v>204</v>
      </c>
      <c r="C75" s="104" t="s">
        <v>169</v>
      </c>
      <c r="D75" s="102">
        <f t="shared" si="10"/>
        <v>0.36697776241502478</v>
      </c>
      <c r="E75" s="149">
        <v>0.75</v>
      </c>
      <c r="F75" s="157">
        <f t="shared" si="11"/>
        <v>0.63591148940345377</v>
      </c>
      <c r="G75" s="158">
        <v>1.87</v>
      </c>
      <c r="H75" s="158" t="s">
        <v>830</v>
      </c>
      <c r="I75" s="158">
        <v>0.2</v>
      </c>
      <c r="J75" s="158" t="s">
        <v>823</v>
      </c>
      <c r="K75" s="158">
        <v>0.20300000000000001</v>
      </c>
      <c r="L75" s="159">
        <v>1.28</v>
      </c>
      <c r="M75" s="122">
        <v>1908</v>
      </c>
      <c r="N75" s="113">
        <v>170</v>
      </c>
      <c r="O75" s="117">
        <v>789</v>
      </c>
      <c r="P75" s="101">
        <f t="shared" si="12"/>
        <v>13.2</v>
      </c>
      <c r="Q75" s="117">
        <v>15</v>
      </c>
      <c r="R75" s="117">
        <f t="shared" si="15"/>
        <v>2244</v>
      </c>
      <c r="S75" s="149">
        <f t="shared" si="13"/>
        <v>1926.7375</v>
      </c>
      <c r="T75" s="104">
        <f t="shared" si="16"/>
        <v>10414.799999999999</v>
      </c>
      <c r="U75" s="149">
        <f t="shared" si="14"/>
        <v>317.26249999999999</v>
      </c>
      <c r="V75" s="104">
        <v>217</v>
      </c>
      <c r="W75" s="149">
        <f t="shared" si="17"/>
        <v>1.4620391705069125</v>
      </c>
      <c r="X75" s="105">
        <v>4</v>
      </c>
      <c r="Y75" s="104" t="s">
        <v>25</v>
      </c>
      <c r="Z75" s="104" t="s">
        <v>25</v>
      </c>
      <c r="AA75" s="104">
        <v>3.3</v>
      </c>
      <c r="AB75" s="104">
        <v>4</v>
      </c>
      <c r="AC75" s="104">
        <f t="shared" si="18"/>
        <v>32</v>
      </c>
      <c r="AD75" s="104">
        <v>16.5</v>
      </c>
      <c r="AE75" s="104">
        <v>40</v>
      </c>
    </row>
    <row r="76" spans="1:31" s="111" customFormat="1" ht="11.1" hidden="1" customHeight="1" x14ac:dyDescent="0.25">
      <c r="A76" s="210" t="s">
        <v>650</v>
      </c>
      <c r="B76" s="131" t="s">
        <v>207</v>
      </c>
      <c r="C76" s="104" t="s">
        <v>765</v>
      </c>
      <c r="D76" s="102">
        <f t="shared" si="10"/>
        <v>0.49512516469038209</v>
      </c>
      <c r="E76" s="149">
        <v>0.55000000000000004</v>
      </c>
      <c r="F76" s="157">
        <f t="shared" si="11"/>
        <v>0.42114555614688665</v>
      </c>
      <c r="G76" s="158">
        <v>1.3</v>
      </c>
      <c r="H76" s="158" t="s">
        <v>830</v>
      </c>
      <c r="I76" s="158">
        <v>0.191</v>
      </c>
      <c r="J76" s="158" t="s">
        <v>823</v>
      </c>
      <c r="K76" s="158">
        <v>0.23</v>
      </c>
      <c r="L76" s="159">
        <v>1.29</v>
      </c>
      <c r="M76" s="122">
        <v>1946</v>
      </c>
      <c r="N76" s="113">
        <v>86</v>
      </c>
      <c r="O76" s="117">
        <v>230</v>
      </c>
      <c r="P76" s="101">
        <f t="shared" si="12"/>
        <v>16.5</v>
      </c>
      <c r="Q76" s="117">
        <v>18</v>
      </c>
      <c r="R76" s="117">
        <f t="shared" si="15"/>
        <v>1419</v>
      </c>
      <c r="S76" s="149">
        <f t="shared" si="13"/>
        <v>1303.875</v>
      </c>
      <c r="T76" s="104">
        <f t="shared" si="16"/>
        <v>3795</v>
      </c>
      <c r="U76" s="149">
        <f t="shared" si="14"/>
        <v>115.125</v>
      </c>
      <c r="V76" s="104">
        <v>57</v>
      </c>
      <c r="W76" s="149">
        <f t="shared" si="17"/>
        <v>2.0197368421052633</v>
      </c>
      <c r="X76" s="105">
        <v>5</v>
      </c>
      <c r="Y76" s="104" t="s">
        <v>25</v>
      </c>
      <c r="Z76" s="104" t="s">
        <v>25</v>
      </c>
      <c r="AA76" s="104">
        <v>3.3</v>
      </c>
      <c r="AB76" s="104">
        <v>1</v>
      </c>
      <c r="AC76" s="104">
        <f t="shared" si="18"/>
        <v>8</v>
      </c>
      <c r="AD76" s="104">
        <v>16.5</v>
      </c>
      <c r="AE76" s="104">
        <v>20</v>
      </c>
    </row>
    <row r="77" spans="1:31" s="111" customFormat="1" ht="11.1" hidden="1" customHeight="1" x14ac:dyDescent="0.25">
      <c r="A77" s="210" t="s">
        <v>651</v>
      </c>
      <c r="B77" s="131" t="s">
        <v>209</v>
      </c>
      <c r="C77" s="104" t="s">
        <v>765</v>
      </c>
      <c r="D77" s="102">
        <f t="shared" si="10"/>
        <v>0.49512516469038209</v>
      </c>
      <c r="E77" s="149">
        <v>0.55000000000000004</v>
      </c>
      <c r="F77" s="157">
        <f t="shared" si="11"/>
        <v>0.42114555614688665</v>
      </c>
      <c r="G77" s="158">
        <v>1.3</v>
      </c>
      <c r="H77" s="158" t="s">
        <v>830</v>
      </c>
      <c r="I77" s="158">
        <v>0.191</v>
      </c>
      <c r="J77" s="158" t="s">
        <v>823</v>
      </c>
      <c r="K77" s="158">
        <v>0.23</v>
      </c>
      <c r="L77" s="159">
        <v>1.29</v>
      </c>
      <c r="M77" s="122">
        <v>1946</v>
      </c>
      <c r="N77" s="113">
        <v>86</v>
      </c>
      <c r="O77" s="117">
        <v>230</v>
      </c>
      <c r="P77" s="101">
        <f t="shared" si="12"/>
        <v>16.5</v>
      </c>
      <c r="Q77" s="117">
        <v>18</v>
      </c>
      <c r="R77" s="117">
        <f t="shared" si="15"/>
        <v>1419</v>
      </c>
      <c r="S77" s="149">
        <f t="shared" si="13"/>
        <v>1303.875</v>
      </c>
      <c r="T77" s="104">
        <f t="shared" si="16"/>
        <v>3795</v>
      </c>
      <c r="U77" s="149">
        <f t="shared" si="14"/>
        <v>115.125</v>
      </c>
      <c r="V77" s="104">
        <v>60</v>
      </c>
      <c r="W77" s="149">
        <f t="shared" si="17"/>
        <v>1.91875</v>
      </c>
      <c r="X77" s="105">
        <v>5</v>
      </c>
      <c r="Y77" s="104" t="s">
        <v>25</v>
      </c>
      <c r="Z77" s="104" t="s">
        <v>25</v>
      </c>
      <c r="AA77" s="104">
        <v>3.3</v>
      </c>
      <c r="AB77" s="104">
        <v>1</v>
      </c>
      <c r="AC77" s="104">
        <f t="shared" si="18"/>
        <v>8</v>
      </c>
      <c r="AD77" s="104">
        <v>16.5</v>
      </c>
      <c r="AE77" s="104">
        <v>20</v>
      </c>
    </row>
    <row r="78" spans="1:31" s="111" customFormat="1" ht="11.1" hidden="1" customHeight="1" x14ac:dyDescent="0.25">
      <c r="A78" s="210" t="s">
        <v>652</v>
      </c>
      <c r="B78" s="131" t="s">
        <v>211</v>
      </c>
      <c r="C78" s="104" t="s">
        <v>765</v>
      </c>
      <c r="D78" s="102">
        <f t="shared" si="10"/>
        <v>0.49512516469038209</v>
      </c>
      <c r="E78" s="149">
        <v>0.55000000000000004</v>
      </c>
      <c r="F78" s="157">
        <f t="shared" si="11"/>
        <v>0.42114555614688665</v>
      </c>
      <c r="G78" s="158">
        <v>1.3</v>
      </c>
      <c r="H78" s="158" t="s">
        <v>830</v>
      </c>
      <c r="I78" s="158">
        <v>0.191</v>
      </c>
      <c r="J78" s="158" t="s">
        <v>823</v>
      </c>
      <c r="K78" s="158">
        <v>0.23</v>
      </c>
      <c r="L78" s="159">
        <v>1.29</v>
      </c>
      <c r="M78" s="122">
        <v>1946</v>
      </c>
      <c r="N78" s="113">
        <v>86</v>
      </c>
      <c r="O78" s="117">
        <v>230</v>
      </c>
      <c r="P78" s="101">
        <f t="shared" si="12"/>
        <v>16.5</v>
      </c>
      <c r="Q78" s="117">
        <v>18</v>
      </c>
      <c r="R78" s="117">
        <f t="shared" si="15"/>
        <v>1419</v>
      </c>
      <c r="S78" s="149">
        <f t="shared" si="13"/>
        <v>1303.875</v>
      </c>
      <c r="T78" s="104">
        <f t="shared" si="16"/>
        <v>3795</v>
      </c>
      <c r="U78" s="149">
        <f t="shared" si="14"/>
        <v>115.125</v>
      </c>
      <c r="V78" s="104">
        <v>59</v>
      </c>
      <c r="W78" s="149">
        <f t="shared" si="17"/>
        <v>1.951271186440678</v>
      </c>
      <c r="X78" s="105">
        <v>5</v>
      </c>
      <c r="Y78" s="104" t="s">
        <v>25</v>
      </c>
      <c r="Z78" s="104" t="s">
        <v>25</v>
      </c>
      <c r="AA78" s="104">
        <v>3.3</v>
      </c>
      <c r="AB78" s="104">
        <v>1</v>
      </c>
      <c r="AC78" s="104">
        <f t="shared" si="18"/>
        <v>8</v>
      </c>
      <c r="AD78" s="104">
        <v>16.5</v>
      </c>
      <c r="AE78" s="104">
        <v>20</v>
      </c>
    </row>
    <row r="79" spans="1:31" s="111" customFormat="1" ht="11.1" hidden="1" customHeight="1" x14ac:dyDescent="0.25">
      <c r="A79" s="210" t="s">
        <v>653</v>
      </c>
      <c r="B79" s="131" t="s">
        <v>213</v>
      </c>
      <c r="C79" s="104" t="s">
        <v>765</v>
      </c>
      <c r="D79" s="102">
        <f t="shared" si="10"/>
        <v>0.49512516469038209</v>
      </c>
      <c r="E79" s="149">
        <v>0.55000000000000004</v>
      </c>
      <c r="F79" s="157">
        <f t="shared" si="11"/>
        <v>0.42114555614688665</v>
      </c>
      <c r="G79" s="158">
        <v>1.3</v>
      </c>
      <c r="H79" s="158" t="s">
        <v>830</v>
      </c>
      <c r="I79" s="158">
        <v>0.191</v>
      </c>
      <c r="J79" s="158" t="s">
        <v>823</v>
      </c>
      <c r="K79" s="158">
        <v>0.23</v>
      </c>
      <c r="L79" s="159">
        <v>1.29</v>
      </c>
      <c r="M79" s="122">
        <v>1946</v>
      </c>
      <c r="N79" s="113">
        <v>86</v>
      </c>
      <c r="O79" s="117">
        <v>230</v>
      </c>
      <c r="P79" s="101">
        <f t="shared" si="12"/>
        <v>16.5</v>
      </c>
      <c r="Q79" s="117">
        <v>18</v>
      </c>
      <c r="R79" s="117">
        <f t="shared" si="15"/>
        <v>1419</v>
      </c>
      <c r="S79" s="149">
        <f t="shared" si="13"/>
        <v>1303.875</v>
      </c>
      <c r="T79" s="104">
        <f t="shared" si="16"/>
        <v>3795</v>
      </c>
      <c r="U79" s="149">
        <f t="shared" si="14"/>
        <v>115.125</v>
      </c>
      <c r="V79" s="104">
        <v>57</v>
      </c>
      <c r="W79" s="149">
        <f t="shared" si="17"/>
        <v>2.0197368421052633</v>
      </c>
      <c r="X79" s="105">
        <v>5</v>
      </c>
      <c r="Y79" s="104" t="s">
        <v>25</v>
      </c>
      <c r="Z79" s="104" t="s">
        <v>25</v>
      </c>
      <c r="AA79" s="104">
        <v>3.3</v>
      </c>
      <c r="AB79" s="104">
        <v>1</v>
      </c>
      <c r="AC79" s="104">
        <f t="shared" si="18"/>
        <v>8</v>
      </c>
      <c r="AD79" s="104">
        <v>16.5</v>
      </c>
      <c r="AE79" s="104">
        <v>20</v>
      </c>
    </row>
    <row r="80" spans="1:31" s="111" customFormat="1" ht="11.1" hidden="1" customHeight="1" x14ac:dyDescent="0.25">
      <c r="A80" s="210" t="s">
        <v>654</v>
      </c>
      <c r="B80" s="131" t="s">
        <v>215</v>
      </c>
      <c r="C80" s="104" t="s">
        <v>765</v>
      </c>
      <c r="D80" s="102">
        <f t="shared" si="10"/>
        <v>0.49512516469038209</v>
      </c>
      <c r="E80" s="149">
        <v>0.55000000000000004</v>
      </c>
      <c r="F80" s="157">
        <f t="shared" si="11"/>
        <v>0.42114555614688665</v>
      </c>
      <c r="G80" s="158">
        <v>1.3</v>
      </c>
      <c r="H80" s="158" t="s">
        <v>830</v>
      </c>
      <c r="I80" s="158">
        <v>0.191</v>
      </c>
      <c r="J80" s="158" t="s">
        <v>823</v>
      </c>
      <c r="K80" s="158">
        <v>0.23</v>
      </c>
      <c r="L80" s="159">
        <v>1.29</v>
      </c>
      <c r="M80" s="122">
        <v>1946</v>
      </c>
      <c r="N80" s="113">
        <v>86</v>
      </c>
      <c r="O80" s="117">
        <v>230</v>
      </c>
      <c r="P80" s="101">
        <f t="shared" si="12"/>
        <v>16.5</v>
      </c>
      <c r="Q80" s="117">
        <v>16</v>
      </c>
      <c r="R80" s="117">
        <f t="shared" si="15"/>
        <v>1419</v>
      </c>
      <c r="S80" s="149">
        <f t="shared" si="13"/>
        <v>1303.875</v>
      </c>
      <c r="T80" s="104">
        <f t="shared" si="16"/>
        <v>3795</v>
      </c>
      <c r="U80" s="149">
        <f t="shared" si="14"/>
        <v>115.125</v>
      </c>
      <c r="V80" s="104">
        <v>59</v>
      </c>
      <c r="W80" s="149">
        <f t="shared" si="17"/>
        <v>1.951271186440678</v>
      </c>
      <c r="X80" s="105">
        <v>5</v>
      </c>
      <c r="Y80" s="104" t="s">
        <v>25</v>
      </c>
      <c r="Z80" s="104" t="s">
        <v>25</v>
      </c>
      <c r="AA80" s="104">
        <v>3.3</v>
      </c>
      <c r="AB80" s="104">
        <v>1</v>
      </c>
      <c r="AC80" s="104">
        <f t="shared" si="18"/>
        <v>8</v>
      </c>
      <c r="AD80" s="104">
        <v>16.5</v>
      </c>
      <c r="AE80" s="104">
        <v>20</v>
      </c>
    </row>
    <row r="81" spans="1:31" s="111" customFormat="1" ht="11.1" hidden="1" customHeight="1" x14ac:dyDescent="0.25">
      <c r="A81" s="210" t="s">
        <v>655</v>
      </c>
      <c r="B81" s="131" t="s">
        <v>217</v>
      </c>
      <c r="C81" s="104" t="s">
        <v>765</v>
      </c>
      <c r="D81" s="102">
        <f t="shared" si="10"/>
        <v>0.3349282296650718</v>
      </c>
      <c r="E81" s="149">
        <v>0.75</v>
      </c>
      <c r="F81" s="157">
        <f t="shared" si="11"/>
        <v>0.47988076341647778</v>
      </c>
      <c r="G81" s="158">
        <v>1.3</v>
      </c>
      <c r="H81" s="158" t="s">
        <v>830</v>
      </c>
      <c r="I81" s="158">
        <v>0.191</v>
      </c>
      <c r="J81" s="158" t="s">
        <v>823</v>
      </c>
      <c r="K81" s="158">
        <v>0.23</v>
      </c>
      <c r="L81" s="159">
        <v>1.29</v>
      </c>
      <c r="M81" s="122">
        <v>1946</v>
      </c>
      <c r="N81" s="113">
        <v>280</v>
      </c>
      <c r="O81" s="117">
        <v>1197</v>
      </c>
      <c r="P81" s="101">
        <f t="shared" si="12"/>
        <v>19.799999999999997</v>
      </c>
      <c r="Q81" s="117">
        <v>21</v>
      </c>
      <c r="R81" s="117">
        <f t="shared" si="15"/>
        <v>5543.9999999999991</v>
      </c>
      <c r="S81" s="149">
        <f t="shared" si="13"/>
        <v>4836.9749999999985</v>
      </c>
      <c r="T81" s="104">
        <f t="shared" si="16"/>
        <v>23700.599999999995</v>
      </c>
      <c r="U81" s="149">
        <f t="shared" si="14"/>
        <v>707.02500000000009</v>
      </c>
      <c r="V81" s="104">
        <v>389</v>
      </c>
      <c r="W81" s="149">
        <f t="shared" si="17"/>
        <v>1.8175449871465299</v>
      </c>
      <c r="X81" s="105">
        <v>6</v>
      </c>
      <c r="Y81" s="104" t="s">
        <v>25</v>
      </c>
      <c r="Z81" s="104" t="s">
        <v>25</v>
      </c>
      <c r="AA81" s="104">
        <v>3.3</v>
      </c>
      <c r="AB81" s="104">
        <v>9</v>
      </c>
      <c r="AC81" s="104">
        <f t="shared" si="18"/>
        <v>72</v>
      </c>
      <c r="AD81" s="104">
        <v>16.5</v>
      </c>
      <c r="AE81" s="104">
        <v>105</v>
      </c>
    </row>
    <row r="82" spans="1:31" s="111" customFormat="1" ht="11.1" hidden="1" customHeight="1" x14ac:dyDescent="0.25">
      <c r="A82" s="216" t="s">
        <v>656</v>
      </c>
      <c r="B82" s="131" t="s">
        <v>219</v>
      </c>
      <c r="C82" s="104" t="s">
        <v>169</v>
      </c>
      <c r="D82" s="102">
        <f t="shared" si="10"/>
        <v>0.40151515151515149</v>
      </c>
      <c r="E82" s="149">
        <v>0.55000000000000004</v>
      </c>
      <c r="F82" s="157">
        <f t="shared" si="11"/>
        <v>0.29089633046614871</v>
      </c>
      <c r="G82" s="161">
        <v>0.246</v>
      </c>
      <c r="H82" s="161" t="s">
        <v>830</v>
      </c>
      <c r="I82" s="158">
        <v>0.2</v>
      </c>
      <c r="J82" s="158" t="s">
        <v>823</v>
      </c>
      <c r="K82" s="158">
        <v>0.20300000000000001</v>
      </c>
      <c r="L82" s="159">
        <v>1.28</v>
      </c>
      <c r="M82" s="122">
        <v>1920</v>
      </c>
      <c r="N82" s="113">
        <v>85</v>
      </c>
      <c r="O82" s="117">
        <v>340</v>
      </c>
      <c r="P82" s="101">
        <f t="shared" si="12"/>
        <v>13.2</v>
      </c>
      <c r="Q82" s="117" t="s">
        <v>220</v>
      </c>
      <c r="R82" s="117">
        <f t="shared" si="15"/>
        <v>1122</v>
      </c>
      <c r="S82" s="149">
        <f t="shared" si="13"/>
        <v>987.5625</v>
      </c>
      <c r="T82" s="104">
        <f t="shared" si="16"/>
        <v>4488</v>
      </c>
      <c r="U82" s="149">
        <f t="shared" si="14"/>
        <v>134.4375</v>
      </c>
      <c r="V82" s="104">
        <v>96</v>
      </c>
      <c r="W82" s="149">
        <f t="shared" si="17"/>
        <v>1.400390625</v>
      </c>
      <c r="X82" s="105">
        <v>4</v>
      </c>
      <c r="Y82" s="104" t="s">
        <v>25</v>
      </c>
      <c r="Z82" s="104" t="s">
        <v>25</v>
      </c>
      <c r="AA82" s="104">
        <v>3.3</v>
      </c>
      <c r="AB82" s="104">
        <v>2</v>
      </c>
      <c r="AC82" s="104">
        <f t="shared" si="18"/>
        <v>16</v>
      </c>
      <c r="AD82" s="104">
        <v>16.5</v>
      </c>
      <c r="AE82" s="104">
        <v>20</v>
      </c>
    </row>
    <row r="83" spans="1:31" s="111" customFormat="1" ht="11.1" hidden="1" customHeight="1" x14ac:dyDescent="0.25">
      <c r="A83" s="216" t="s">
        <v>657</v>
      </c>
      <c r="B83" s="131" t="s">
        <v>222</v>
      </c>
      <c r="C83" s="104" t="s">
        <v>169</v>
      </c>
      <c r="D83" s="102">
        <f t="shared" si="10"/>
        <v>0.40151515151515149</v>
      </c>
      <c r="E83" s="149">
        <v>0.55000000000000004</v>
      </c>
      <c r="F83" s="157">
        <f t="shared" si="11"/>
        <v>0.29089633046614871</v>
      </c>
      <c r="G83" s="161">
        <v>0.246</v>
      </c>
      <c r="H83" s="161" t="s">
        <v>830</v>
      </c>
      <c r="I83" s="158">
        <v>0.2</v>
      </c>
      <c r="J83" s="158" t="s">
        <v>823</v>
      </c>
      <c r="K83" s="158">
        <v>0.20300000000000001</v>
      </c>
      <c r="L83" s="159">
        <v>1.28</v>
      </c>
      <c r="M83" s="122">
        <v>1920</v>
      </c>
      <c r="N83" s="113">
        <v>85</v>
      </c>
      <c r="O83" s="117">
        <v>340</v>
      </c>
      <c r="P83" s="101">
        <f t="shared" si="12"/>
        <v>13.2</v>
      </c>
      <c r="Q83" s="117" t="s">
        <v>223</v>
      </c>
      <c r="R83" s="117">
        <f t="shared" si="15"/>
        <v>1122</v>
      </c>
      <c r="S83" s="149">
        <f t="shared" si="13"/>
        <v>987.5625</v>
      </c>
      <c r="T83" s="104">
        <f t="shared" si="16"/>
        <v>4488</v>
      </c>
      <c r="U83" s="149">
        <f t="shared" si="14"/>
        <v>134.4375</v>
      </c>
      <c r="V83" s="104">
        <v>95</v>
      </c>
      <c r="W83" s="149">
        <f t="shared" si="17"/>
        <v>1.4151315789473684</v>
      </c>
      <c r="X83" s="105">
        <v>4</v>
      </c>
      <c r="Y83" s="104" t="s">
        <v>25</v>
      </c>
      <c r="Z83" s="104" t="s">
        <v>25</v>
      </c>
      <c r="AA83" s="104">
        <v>3.3</v>
      </c>
      <c r="AB83" s="104">
        <v>2</v>
      </c>
      <c r="AC83" s="104">
        <f t="shared" si="18"/>
        <v>16</v>
      </c>
      <c r="AD83" s="104">
        <v>16.5</v>
      </c>
      <c r="AE83" s="104">
        <v>20</v>
      </c>
    </row>
    <row r="84" spans="1:31" s="111" customFormat="1" ht="11.1" hidden="1" customHeight="1" x14ac:dyDescent="0.25">
      <c r="A84" s="216" t="s">
        <v>658</v>
      </c>
      <c r="B84" s="131" t="s">
        <v>225</v>
      </c>
      <c r="C84" s="104" t="s">
        <v>169</v>
      </c>
      <c r="D84" s="102">
        <f t="shared" si="10"/>
        <v>0.40151515151515149</v>
      </c>
      <c r="E84" s="149">
        <v>0.55000000000000004</v>
      </c>
      <c r="F84" s="157">
        <f t="shared" si="11"/>
        <v>0.29089633046614871</v>
      </c>
      <c r="G84" s="161">
        <v>0.246</v>
      </c>
      <c r="H84" s="161" t="s">
        <v>830</v>
      </c>
      <c r="I84" s="158">
        <v>0.2</v>
      </c>
      <c r="J84" s="158" t="s">
        <v>823</v>
      </c>
      <c r="K84" s="158">
        <v>0.20300000000000001</v>
      </c>
      <c r="L84" s="159">
        <v>1.28</v>
      </c>
      <c r="M84" s="122">
        <v>1920</v>
      </c>
      <c r="N84" s="113">
        <v>85</v>
      </c>
      <c r="O84" s="117">
        <v>340</v>
      </c>
      <c r="P84" s="101">
        <f t="shared" si="12"/>
        <v>13.2</v>
      </c>
      <c r="Q84" s="117" t="s">
        <v>226</v>
      </c>
      <c r="R84" s="117">
        <f t="shared" si="15"/>
        <v>1122</v>
      </c>
      <c r="S84" s="149">
        <f t="shared" si="13"/>
        <v>987.5625</v>
      </c>
      <c r="T84" s="104">
        <f t="shared" si="16"/>
        <v>4488</v>
      </c>
      <c r="U84" s="149">
        <f t="shared" si="14"/>
        <v>134.4375</v>
      </c>
      <c r="V84" s="104">
        <v>95</v>
      </c>
      <c r="W84" s="149">
        <f t="shared" si="17"/>
        <v>1.4151315789473684</v>
      </c>
      <c r="X84" s="105">
        <v>4</v>
      </c>
      <c r="Y84" s="104" t="s">
        <v>25</v>
      </c>
      <c r="Z84" s="104" t="s">
        <v>25</v>
      </c>
      <c r="AA84" s="104">
        <v>3.3</v>
      </c>
      <c r="AB84" s="104">
        <v>2</v>
      </c>
      <c r="AC84" s="104">
        <f t="shared" si="18"/>
        <v>16</v>
      </c>
      <c r="AD84" s="104">
        <v>16.5</v>
      </c>
      <c r="AE84" s="104">
        <v>20</v>
      </c>
    </row>
    <row r="85" spans="1:31" s="111" customFormat="1" ht="11.1" hidden="1" customHeight="1" x14ac:dyDescent="0.25">
      <c r="A85" s="216" t="s">
        <v>659</v>
      </c>
      <c r="B85" s="131" t="s">
        <v>228</v>
      </c>
      <c r="C85" s="104" t="s">
        <v>169</v>
      </c>
      <c r="D85" s="102">
        <f t="shared" si="10"/>
        <v>0.40151515151515149</v>
      </c>
      <c r="E85" s="149">
        <v>0.55000000000000004</v>
      </c>
      <c r="F85" s="157">
        <f t="shared" si="11"/>
        <v>0.29089633046614871</v>
      </c>
      <c r="G85" s="161">
        <v>0.246</v>
      </c>
      <c r="H85" s="161" t="s">
        <v>830</v>
      </c>
      <c r="I85" s="158">
        <v>0.2</v>
      </c>
      <c r="J85" s="158" t="s">
        <v>823</v>
      </c>
      <c r="K85" s="158">
        <v>0.20300000000000001</v>
      </c>
      <c r="L85" s="159">
        <v>1.28</v>
      </c>
      <c r="M85" s="122">
        <v>1920</v>
      </c>
      <c r="N85" s="113">
        <v>85</v>
      </c>
      <c r="O85" s="117">
        <v>340</v>
      </c>
      <c r="P85" s="101">
        <f t="shared" si="12"/>
        <v>13.2</v>
      </c>
      <c r="Q85" s="117" t="s">
        <v>226</v>
      </c>
      <c r="R85" s="117">
        <f t="shared" si="15"/>
        <v>1122</v>
      </c>
      <c r="S85" s="149">
        <f t="shared" si="13"/>
        <v>987.5625</v>
      </c>
      <c r="T85" s="104">
        <f t="shared" si="16"/>
        <v>4488</v>
      </c>
      <c r="U85" s="149">
        <f t="shared" si="14"/>
        <v>134.4375</v>
      </c>
      <c r="V85" s="104">
        <v>95</v>
      </c>
      <c r="W85" s="149">
        <f t="shared" si="17"/>
        <v>1.4151315789473684</v>
      </c>
      <c r="X85" s="105">
        <v>4</v>
      </c>
      <c r="Y85" s="104" t="s">
        <v>25</v>
      </c>
      <c r="Z85" s="104" t="s">
        <v>25</v>
      </c>
      <c r="AA85" s="104">
        <v>3.3</v>
      </c>
      <c r="AB85" s="104">
        <v>2</v>
      </c>
      <c r="AC85" s="104">
        <f t="shared" si="18"/>
        <v>16</v>
      </c>
      <c r="AD85" s="104">
        <v>16.5</v>
      </c>
      <c r="AE85" s="104">
        <v>19</v>
      </c>
    </row>
    <row r="86" spans="1:31" s="111" customFormat="1" ht="11.1" hidden="1" customHeight="1" x14ac:dyDescent="0.25">
      <c r="A86" s="216" t="s">
        <v>660</v>
      </c>
      <c r="B86" s="131" t="s">
        <v>230</v>
      </c>
      <c r="C86" s="104" t="s">
        <v>169</v>
      </c>
      <c r="D86" s="102">
        <f t="shared" si="10"/>
        <v>0.40151515151515149</v>
      </c>
      <c r="E86" s="149">
        <v>0.55000000000000004</v>
      </c>
      <c r="F86" s="157">
        <f t="shared" si="11"/>
        <v>0.29089633046614871</v>
      </c>
      <c r="G86" s="161">
        <v>0.246</v>
      </c>
      <c r="H86" s="161" t="s">
        <v>830</v>
      </c>
      <c r="I86" s="158">
        <v>0.2</v>
      </c>
      <c r="J86" s="158" t="s">
        <v>823</v>
      </c>
      <c r="K86" s="158">
        <v>0.20300000000000001</v>
      </c>
      <c r="L86" s="159">
        <v>1.28</v>
      </c>
      <c r="M86" s="122">
        <v>1920</v>
      </c>
      <c r="N86" s="113">
        <v>85</v>
      </c>
      <c r="O86" s="117">
        <v>340</v>
      </c>
      <c r="P86" s="101">
        <f t="shared" si="12"/>
        <v>13.2</v>
      </c>
      <c r="Q86" s="117" t="s">
        <v>226</v>
      </c>
      <c r="R86" s="117">
        <f t="shared" si="15"/>
        <v>1122</v>
      </c>
      <c r="S86" s="149">
        <f t="shared" si="13"/>
        <v>987.5625</v>
      </c>
      <c r="T86" s="104">
        <f t="shared" si="16"/>
        <v>4488</v>
      </c>
      <c r="U86" s="149">
        <f t="shared" si="14"/>
        <v>134.4375</v>
      </c>
      <c r="V86" s="104">
        <v>96</v>
      </c>
      <c r="W86" s="149">
        <f t="shared" si="17"/>
        <v>1.400390625</v>
      </c>
      <c r="X86" s="105">
        <v>4</v>
      </c>
      <c r="Y86" s="104" t="s">
        <v>25</v>
      </c>
      <c r="Z86" s="104" t="s">
        <v>25</v>
      </c>
      <c r="AA86" s="104">
        <v>3.3</v>
      </c>
      <c r="AB86" s="104">
        <v>2</v>
      </c>
      <c r="AC86" s="104">
        <f t="shared" si="18"/>
        <v>16</v>
      </c>
      <c r="AD86" s="104">
        <v>16.5</v>
      </c>
      <c r="AE86" s="104">
        <v>16</v>
      </c>
    </row>
    <row r="87" spans="1:31" s="111" customFormat="1" ht="11.1" hidden="1" customHeight="1" x14ac:dyDescent="0.25">
      <c r="A87" s="216" t="s">
        <v>661</v>
      </c>
      <c r="B87" s="131" t="s">
        <v>232</v>
      </c>
      <c r="C87" s="104" t="s">
        <v>169</v>
      </c>
      <c r="D87" s="102">
        <f t="shared" si="10"/>
        <v>0.40151515151515149</v>
      </c>
      <c r="E87" s="149">
        <v>0.55000000000000004</v>
      </c>
      <c r="F87" s="157">
        <f t="shared" si="11"/>
        <v>0.29089633046614871</v>
      </c>
      <c r="G87" s="161">
        <v>0.246</v>
      </c>
      <c r="H87" s="161" t="s">
        <v>830</v>
      </c>
      <c r="I87" s="158">
        <v>0.2</v>
      </c>
      <c r="J87" s="158" t="s">
        <v>823</v>
      </c>
      <c r="K87" s="158">
        <v>0.20300000000000001</v>
      </c>
      <c r="L87" s="159">
        <v>1.28</v>
      </c>
      <c r="M87" s="122">
        <v>1920</v>
      </c>
      <c r="N87" s="113">
        <v>85</v>
      </c>
      <c r="O87" s="117">
        <v>340</v>
      </c>
      <c r="P87" s="101">
        <f t="shared" si="12"/>
        <v>13.2</v>
      </c>
      <c r="Q87" s="117" t="s">
        <v>226</v>
      </c>
      <c r="R87" s="117">
        <f t="shared" si="15"/>
        <v>1122</v>
      </c>
      <c r="S87" s="149">
        <f t="shared" si="13"/>
        <v>987.5625</v>
      </c>
      <c r="T87" s="104">
        <f t="shared" si="16"/>
        <v>4488</v>
      </c>
      <c r="U87" s="149">
        <f t="shared" si="14"/>
        <v>134.4375</v>
      </c>
      <c r="V87" s="104">
        <v>95</v>
      </c>
      <c r="W87" s="149">
        <f t="shared" si="17"/>
        <v>1.4151315789473684</v>
      </c>
      <c r="X87" s="105">
        <v>4</v>
      </c>
      <c r="Y87" s="104" t="s">
        <v>25</v>
      </c>
      <c r="Z87" s="104" t="s">
        <v>25</v>
      </c>
      <c r="AA87" s="104">
        <v>3.3</v>
      </c>
      <c r="AB87" s="104">
        <v>2</v>
      </c>
      <c r="AC87" s="104">
        <f t="shared" si="18"/>
        <v>16</v>
      </c>
      <c r="AD87" s="104">
        <v>16.5</v>
      </c>
      <c r="AE87" s="104">
        <v>19</v>
      </c>
    </row>
    <row r="88" spans="1:31" s="111" customFormat="1" ht="11.1" hidden="1" customHeight="1" x14ac:dyDescent="0.25">
      <c r="A88" s="216" t="s">
        <v>662</v>
      </c>
      <c r="B88" s="131" t="s">
        <v>234</v>
      </c>
      <c r="C88" s="104" t="s">
        <v>169</v>
      </c>
      <c r="D88" s="102">
        <f t="shared" si="10"/>
        <v>0.40151515151515149</v>
      </c>
      <c r="E88" s="149">
        <v>0.55000000000000004</v>
      </c>
      <c r="F88" s="157">
        <f t="shared" si="11"/>
        <v>0.29089633046614871</v>
      </c>
      <c r="G88" s="161">
        <v>0.246</v>
      </c>
      <c r="H88" s="161" t="s">
        <v>830</v>
      </c>
      <c r="I88" s="158">
        <v>0.2</v>
      </c>
      <c r="J88" s="158" t="s">
        <v>823</v>
      </c>
      <c r="K88" s="158">
        <v>0.20300000000000001</v>
      </c>
      <c r="L88" s="159">
        <v>1.28</v>
      </c>
      <c r="M88" s="122">
        <v>1920</v>
      </c>
      <c r="N88" s="113">
        <v>85</v>
      </c>
      <c r="O88" s="117">
        <v>340</v>
      </c>
      <c r="P88" s="101">
        <f t="shared" si="12"/>
        <v>13.2</v>
      </c>
      <c r="Q88" s="117" t="s">
        <v>226</v>
      </c>
      <c r="R88" s="117">
        <f t="shared" si="15"/>
        <v>1122</v>
      </c>
      <c r="S88" s="149">
        <f t="shared" si="13"/>
        <v>987.5625</v>
      </c>
      <c r="T88" s="104">
        <f t="shared" si="16"/>
        <v>4488</v>
      </c>
      <c r="U88" s="149">
        <f t="shared" si="14"/>
        <v>134.4375</v>
      </c>
      <c r="V88" s="104">
        <v>92</v>
      </c>
      <c r="W88" s="149">
        <f t="shared" si="17"/>
        <v>1.4612771739130435</v>
      </c>
      <c r="X88" s="105">
        <v>4</v>
      </c>
      <c r="Y88" s="104" t="s">
        <v>25</v>
      </c>
      <c r="Z88" s="104" t="s">
        <v>25</v>
      </c>
      <c r="AA88" s="104">
        <v>3.3</v>
      </c>
      <c r="AB88" s="104">
        <v>2</v>
      </c>
      <c r="AC88" s="104">
        <f t="shared" si="18"/>
        <v>16</v>
      </c>
      <c r="AD88" s="104">
        <v>16.5</v>
      </c>
      <c r="AE88" s="104">
        <v>20</v>
      </c>
    </row>
    <row r="89" spans="1:31" s="111" customFormat="1" ht="11.1" hidden="1" customHeight="1" x14ac:dyDescent="0.25">
      <c r="A89" s="216" t="s">
        <v>663</v>
      </c>
      <c r="B89" s="131" t="s">
        <v>236</v>
      </c>
      <c r="C89" s="104" t="s">
        <v>169</v>
      </c>
      <c r="D89" s="102">
        <f t="shared" si="10"/>
        <v>0.40151515151515149</v>
      </c>
      <c r="E89" s="149">
        <v>0.55000000000000004</v>
      </c>
      <c r="F89" s="157">
        <f t="shared" si="11"/>
        <v>0.29089633046614871</v>
      </c>
      <c r="G89" s="161">
        <v>0.246</v>
      </c>
      <c r="H89" s="161" t="s">
        <v>830</v>
      </c>
      <c r="I89" s="158">
        <v>0.2</v>
      </c>
      <c r="J89" s="158" t="s">
        <v>823</v>
      </c>
      <c r="K89" s="158">
        <v>0.20300000000000001</v>
      </c>
      <c r="L89" s="159">
        <v>1.28</v>
      </c>
      <c r="M89" s="122">
        <v>1920</v>
      </c>
      <c r="N89" s="113">
        <v>85</v>
      </c>
      <c r="O89" s="117">
        <v>340</v>
      </c>
      <c r="P89" s="101">
        <f t="shared" si="12"/>
        <v>13.2</v>
      </c>
      <c r="Q89" s="117" t="s">
        <v>226</v>
      </c>
      <c r="R89" s="117">
        <f t="shared" si="15"/>
        <v>1122</v>
      </c>
      <c r="S89" s="149">
        <f t="shared" si="13"/>
        <v>987.5625</v>
      </c>
      <c r="T89" s="104">
        <f t="shared" si="16"/>
        <v>4488</v>
      </c>
      <c r="U89" s="149">
        <f t="shared" si="14"/>
        <v>134.4375</v>
      </c>
      <c r="V89" s="104">
        <v>91</v>
      </c>
      <c r="W89" s="149">
        <f t="shared" si="17"/>
        <v>1.4773351648351649</v>
      </c>
      <c r="X89" s="105">
        <v>4</v>
      </c>
      <c r="Y89" s="104" t="s">
        <v>25</v>
      </c>
      <c r="Z89" s="104" t="s">
        <v>25</v>
      </c>
      <c r="AA89" s="104">
        <v>3.3</v>
      </c>
      <c r="AB89" s="104">
        <v>2</v>
      </c>
      <c r="AC89" s="104">
        <f t="shared" si="18"/>
        <v>16</v>
      </c>
      <c r="AD89" s="104">
        <v>16.5</v>
      </c>
      <c r="AE89" s="104">
        <v>20</v>
      </c>
    </row>
    <row r="90" spans="1:31" s="111" customFormat="1" ht="11.1" hidden="1" customHeight="1" x14ac:dyDescent="0.25">
      <c r="A90" s="216" t="s">
        <v>664</v>
      </c>
      <c r="B90" s="131" t="s">
        <v>238</v>
      </c>
      <c r="C90" s="104" t="s">
        <v>169</v>
      </c>
      <c r="D90" s="102">
        <f t="shared" si="10"/>
        <v>0.40151515151515149</v>
      </c>
      <c r="E90" s="149">
        <v>0.55000000000000004</v>
      </c>
      <c r="F90" s="157">
        <f t="shared" si="11"/>
        <v>0.29089633046614871</v>
      </c>
      <c r="G90" s="161">
        <v>0.246</v>
      </c>
      <c r="H90" s="161" t="s">
        <v>830</v>
      </c>
      <c r="I90" s="158">
        <v>0.2</v>
      </c>
      <c r="J90" s="158" t="s">
        <v>823</v>
      </c>
      <c r="K90" s="158">
        <v>0.20300000000000001</v>
      </c>
      <c r="L90" s="159">
        <v>1.28</v>
      </c>
      <c r="M90" s="122">
        <v>1920</v>
      </c>
      <c r="N90" s="113">
        <v>85</v>
      </c>
      <c r="O90" s="117">
        <v>340</v>
      </c>
      <c r="P90" s="101">
        <f t="shared" si="12"/>
        <v>13.2</v>
      </c>
      <c r="Q90" s="117" t="s">
        <v>223</v>
      </c>
      <c r="R90" s="117">
        <f t="shared" si="15"/>
        <v>1122</v>
      </c>
      <c r="S90" s="149">
        <f t="shared" si="13"/>
        <v>987.5625</v>
      </c>
      <c r="T90" s="104">
        <f t="shared" si="16"/>
        <v>4488</v>
      </c>
      <c r="U90" s="149">
        <f t="shared" si="14"/>
        <v>134.4375</v>
      </c>
      <c r="V90" s="104">
        <v>93</v>
      </c>
      <c r="W90" s="149">
        <f t="shared" si="17"/>
        <v>1.4455645161290323</v>
      </c>
      <c r="X90" s="105">
        <v>4</v>
      </c>
      <c r="Y90" s="104" t="s">
        <v>25</v>
      </c>
      <c r="Z90" s="104" t="s">
        <v>25</v>
      </c>
      <c r="AA90" s="104">
        <v>3.3</v>
      </c>
      <c r="AB90" s="104">
        <v>2</v>
      </c>
      <c r="AC90" s="104">
        <f t="shared" si="18"/>
        <v>16</v>
      </c>
      <c r="AD90" s="104">
        <v>16.5</v>
      </c>
      <c r="AE90" s="104">
        <v>20</v>
      </c>
    </row>
    <row r="91" spans="1:31" s="111" customFormat="1" ht="11.1" hidden="1" customHeight="1" x14ac:dyDescent="0.25">
      <c r="A91" s="216" t="s">
        <v>665</v>
      </c>
      <c r="B91" s="131" t="s">
        <v>240</v>
      </c>
      <c r="C91" s="104" t="s">
        <v>169</v>
      </c>
      <c r="D91" s="102">
        <f t="shared" si="10"/>
        <v>0.40151515151515149</v>
      </c>
      <c r="E91" s="149">
        <v>0.55000000000000004</v>
      </c>
      <c r="F91" s="157">
        <f t="shared" si="11"/>
        <v>0.29089633046614871</v>
      </c>
      <c r="G91" s="161">
        <v>0.246</v>
      </c>
      <c r="H91" s="161" t="s">
        <v>830</v>
      </c>
      <c r="I91" s="158">
        <v>0.2</v>
      </c>
      <c r="J91" s="158" t="s">
        <v>823</v>
      </c>
      <c r="K91" s="158">
        <v>0.20300000000000001</v>
      </c>
      <c r="L91" s="159">
        <v>1.28</v>
      </c>
      <c r="M91" s="122">
        <v>1920</v>
      </c>
      <c r="N91" s="113">
        <v>85</v>
      </c>
      <c r="O91" s="117">
        <v>340</v>
      </c>
      <c r="P91" s="101">
        <f t="shared" si="12"/>
        <v>13.2</v>
      </c>
      <c r="Q91" s="117" t="s">
        <v>223</v>
      </c>
      <c r="R91" s="117">
        <f t="shared" si="15"/>
        <v>1122</v>
      </c>
      <c r="S91" s="149">
        <f t="shared" si="13"/>
        <v>987.5625</v>
      </c>
      <c r="T91" s="104">
        <f t="shared" si="16"/>
        <v>4488</v>
      </c>
      <c r="U91" s="149">
        <f t="shared" si="14"/>
        <v>134.4375</v>
      </c>
      <c r="V91" s="104">
        <v>95</v>
      </c>
      <c r="W91" s="149">
        <f t="shared" si="17"/>
        <v>1.4151315789473684</v>
      </c>
      <c r="X91" s="105">
        <v>4</v>
      </c>
      <c r="Y91" s="104" t="s">
        <v>25</v>
      </c>
      <c r="Z91" s="104" t="s">
        <v>25</v>
      </c>
      <c r="AA91" s="104">
        <v>3.3</v>
      </c>
      <c r="AB91" s="104">
        <v>2</v>
      </c>
      <c r="AC91" s="104">
        <f t="shared" si="18"/>
        <v>16</v>
      </c>
      <c r="AD91" s="104">
        <v>16.5</v>
      </c>
      <c r="AE91" s="104">
        <v>20</v>
      </c>
    </row>
    <row r="92" spans="1:31" s="111" customFormat="1" ht="11.1" hidden="1" customHeight="1" x14ac:dyDescent="0.25">
      <c r="A92" s="216" t="s">
        <v>666</v>
      </c>
      <c r="B92" s="131" t="s">
        <v>242</v>
      </c>
      <c r="C92" s="104" t="s">
        <v>169</v>
      </c>
      <c r="D92" s="102">
        <f t="shared" si="10"/>
        <v>0.40151515151515149</v>
      </c>
      <c r="E92" s="149">
        <v>0.55000000000000004</v>
      </c>
      <c r="F92" s="157">
        <f t="shared" si="11"/>
        <v>0.29089633046614871</v>
      </c>
      <c r="G92" s="161">
        <v>0.246</v>
      </c>
      <c r="H92" s="161" t="s">
        <v>830</v>
      </c>
      <c r="I92" s="158">
        <v>0.2</v>
      </c>
      <c r="J92" s="158" t="s">
        <v>823</v>
      </c>
      <c r="K92" s="158">
        <v>0.20300000000000001</v>
      </c>
      <c r="L92" s="159">
        <v>1.28</v>
      </c>
      <c r="M92" s="122">
        <v>1920</v>
      </c>
      <c r="N92" s="113">
        <v>85</v>
      </c>
      <c r="O92" s="117">
        <v>340</v>
      </c>
      <c r="P92" s="101">
        <f t="shared" si="12"/>
        <v>13.2</v>
      </c>
      <c r="Q92" s="117" t="s">
        <v>223</v>
      </c>
      <c r="R92" s="117">
        <f t="shared" si="15"/>
        <v>1122</v>
      </c>
      <c r="S92" s="149">
        <f t="shared" si="13"/>
        <v>987.5625</v>
      </c>
      <c r="T92" s="104">
        <f t="shared" si="16"/>
        <v>4488</v>
      </c>
      <c r="U92" s="149">
        <f t="shared" si="14"/>
        <v>134.4375</v>
      </c>
      <c r="V92" s="104">
        <v>93</v>
      </c>
      <c r="W92" s="149">
        <f t="shared" si="17"/>
        <v>1.4455645161290323</v>
      </c>
      <c r="X92" s="105">
        <v>4</v>
      </c>
      <c r="Y92" s="104" t="s">
        <v>25</v>
      </c>
      <c r="Z92" s="104" t="s">
        <v>25</v>
      </c>
      <c r="AA92" s="104">
        <v>3.3</v>
      </c>
      <c r="AB92" s="104">
        <v>2</v>
      </c>
      <c r="AC92" s="104">
        <f t="shared" si="18"/>
        <v>16</v>
      </c>
      <c r="AD92" s="104">
        <v>16.5</v>
      </c>
      <c r="AE92" s="104">
        <v>20</v>
      </c>
    </row>
    <row r="93" spans="1:31" s="111" customFormat="1" ht="11.1" hidden="1" customHeight="1" x14ac:dyDescent="0.25">
      <c r="A93" s="216" t="s">
        <v>667</v>
      </c>
      <c r="B93" s="131" t="s">
        <v>244</v>
      </c>
      <c r="C93" s="104" t="s">
        <v>169</v>
      </c>
      <c r="D93" s="102">
        <f t="shared" si="10"/>
        <v>0.40151515151515149</v>
      </c>
      <c r="E93" s="149">
        <v>0.55000000000000004</v>
      </c>
      <c r="F93" s="157">
        <f t="shared" si="11"/>
        <v>0.29089633046614871</v>
      </c>
      <c r="G93" s="161">
        <v>0.246</v>
      </c>
      <c r="H93" s="161" t="s">
        <v>830</v>
      </c>
      <c r="I93" s="158">
        <v>0.2</v>
      </c>
      <c r="J93" s="158" t="s">
        <v>823</v>
      </c>
      <c r="K93" s="158">
        <v>0.20300000000000001</v>
      </c>
      <c r="L93" s="159">
        <v>1.28</v>
      </c>
      <c r="M93" s="122">
        <v>1920</v>
      </c>
      <c r="N93" s="113">
        <v>85</v>
      </c>
      <c r="O93" s="117">
        <v>340</v>
      </c>
      <c r="P93" s="101">
        <f t="shared" si="12"/>
        <v>13.2</v>
      </c>
      <c r="Q93" s="117" t="s">
        <v>223</v>
      </c>
      <c r="R93" s="117">
        <f t="shared" si="15"/>
        <v>1122</v>
      </c>
      <c r="S93" s="149">
        <f t="shared" si="13"/>
        <v>987.5625</v>
      </c>
      <c r="T93" s="104">
        <f t="shared" si="16"/>
        <v>4488</v>
      </c>
      <c r="U93" s="149">
        <f t="shared" si="14"/>
        <v>134.4375</v>
      </c>
      <c r="V93" s="104">
        <v>92</v>
      </c>
      <c r="W93" s="149">
        <f t="shared" si="17"/>
        <v>1.4612771739130435</v>
      </c>
      <c r="X93" s="105">
        <v>4</v>
      </c>
      <c r="Y93" s="104" t="s">
        <v>25</v>
      </c>
      <c r="Z93" s="104" t="s">
        <v>25</v>
      </c>
      <c r="AA93" s="104">
        <v>3.3</v>
      </c>
      <c r="AB93" s="104">
        <v>2</v>
      </c>
      <c r="AC93" s="104">
        <f t="shared" si="18"/>
        <v>16</v>
      </c>
      <c r="AD93" s="104">
        <v>16.5</v>
      </c>
      <c r="AE93" s="104">
        <v>20</v>
      </c>
    </row>
    <row r="94" spans="1:31" s="111" customFormat="1" ht="11.1" hidden="1" customHeight="1" x14ac:dyDescent="0.25">
      <c r="A94" s="216" t="s">
        <v>668</v>
      </c>
      <c r="B94" s="131" t="s">
        <v>246</v>
      </c>
      <c r="C94" s="104" t="s">
        <v>169</v>
      </c>
      <c r="D94" s="102">
        <f t="shared" si="10"/>
        <v>0.39898989898989901</v>
      </c>
      <c r="E94" s="149">
        <v>0.55000000000000004</v>
      </c>
      <c r="F94" s="157">
        <f t="shared" si="11"/>
        <v>0.29230849036248563</v>
      </c>
      <c r="G94" s="161">
        <v>0.246</v>
      </c>
      <c r="H94" s="161" t="s">
        <v>830</v>
      </c>
      <c r="I94" s="158">
        <v>0.2</v>
      </c>
      <c r="J94" s="158" t="s">
        <v>823</v>
      </c>
      <c r="K94" s="158">
        <v>0.20300000000000001</v>
      </c>
      <c r="L94" s="159">
        <v>1.28</v>
      </c>
      <c r="M94" s="122">
        <v>1920</v>
      </c>
      <c r="N94" s="113">
        <v>98</v>
      </c>
      <c r="O94" s="117">
        <v>396</v>
      </c>
      <c r="P94" s="101">
        <f t="shared" si="12"/>
        <v>13.2</v>
      </c>
      <c r="Q94" s="117" t="s">
        <v>223</v>
      </c>
      <c r="R94" s="117">
        <f t="shared" si="15"/>
        <v>1293.5999999999999</v>
      </c>
      <c r="S94" s="149">
        <f t="shared" si="13"/>
        <v>1135.3625</v>
      </c>
      <c r="T94" s="104">
        <f t="shared" si="16"/>
        <v>5227.2</v>
      </c>
      <c r="U94" s="149">
        <f t="shared" si="14"/>
        <v>158.23750000000001</v>
      </c>
      <c r="V94" s="104">
        <v>109</v>
      </c>
      <c r="W94" s="149">
        <f t="shared" si="17"/>
        <v>1.4517201834862385</v>
      </c>
      <c r="X94" s="105">
        <v>4</v>
      </c>
      <c r="Y94" s="104" t="s">
        <v>25</v>
      </c>
      <c r="Z94" s="104" t="s">
        <v>25</v>
      </c>
      <c r="AA94" s="104">
        <v>3.3</v>
      </c>
      <c r="AB94" s="104">
        <v>2</v>
      </c>
      <c r="AC94" s="104">
        <f t="shared" si="18"/>
        <v>16</v>
      </c>
      <c r="AD94" s="104">
        <v>16.5</v>
      </c>
      <c r="AE94" s="104">
        <v>23</v>
      </c>
    </row>
    <row r="95" spans="1:31" s="111" customFormat="1" ht="11.1" hidden="1" customHeight="1" x14ac:dyDescent="0.25">
      <c r="A95" s="216" t="s">
        <v>669</v>
      </c>
      <c r="B95" s="131" t="s">
        <v>248</v>
      </c>
      <c r="C95" s="104" t="s">
        <v>169</v>
      </c>
      <c r="D95" s="102">
        <f t="shared" si="10"/>
        <v>0.40151515151515149</v>
      </c>
      <c r="E95" s="149">
        <v>0.55000000000000004</v>
      </c>
      <c r="F95" s="157">
        <f t="shared" si="11"/>
        <v>0.29089633046614871</v>
      </c>
      <c r="G95" s="161">
        <v>0.246</v>
      </c>
      <c r="H95" s="161" t="s">
        <v>830</v>
      </c>
      <c r="I95" s="158">
        <v>0.2</v>
      </c>
      <c r="J95" s="158" t="s">
        <v>823</v>
      </c>
      <c r="K95" s="158">
        <v>0.20300000000000001</v>
      </c>
      <c r="L95" s="159">
        <v>1.28</v>
      </c>
      <c r="M95" s="122">
        <v>1920</v>
      </c>
      <c r="N95" s="113">
        <v>85</v>
      </c>
      <c r="O95" s="117">
        <v>340</v>
      </c>
      <c r="P95" s="101">
        <f t="shared" si="12"/>
        <v>13.2</v>
      </c>
      <c r="Q95" s="117" t="s">
        <v>226</v>
      </c>
      <c r="R95" s="117">
        <f t="shared" si="15"/>
        <v>1122</v>
      </c>
      <c r="S95" s="149">
        <f t="shared" si="13"/>
        <v>987.5625</v>
      </c>
      <c r="T95" s="104">
        <f t="shared" si="16"/>
        <v>4488</v>
      </c>
      <c r="U95" s="149">
        <f t="shared" si="14"/>
        <v>134.4375</v>
      </c>
      <c r="V95" s="104">
        <v>90</v>
      </c>
      <c r="W95" s="149">
        <f t="shared" si="17"/>
        <v>1.4937499999999999</v>
      </c>
      <c r="X95" s="105">
        <v>4</v>
      </c>
      <c r="Y95" s="104" t="s">
        <v>25</v>
      </c>
      <c r="Z95" s="104" t="s">
        <v>25</v>
      </c>
      <c r="AA95" s="104">
        <v>3.3</v>
      </c>
      <c r="AB95" s="104">
        <v>2</v>
      </c>
      <c r="AC95" s="104">
        <f t="shared" si="18"/>
        <v>16</v>
      </c>
      <c r="AD95" s="104">
        <v>16.5</v>
      </c>
      <c r="AE95" s="104">
        <v>20</v>
      </c>
    </row>
    <row r="96" spans="1:31" s="111" customFormat="1" ht="11.1" hidden="1" customHeight="1" x14ac:dyDescent="0.25">
      <c r="A96" s="216" t="s">
        <v>670</v>
      </c>
      <c r="B96" s="131" t="s">
        <v>250</v>
      </c>
      <c r="C96" s="104" t="s">
        <v>169</v>
      </c>
      <c r="D96" s="102">
        <f t="shared" si="10"/>
        <v>0.40151515151515149</v>
      </c>
      <c r="E96" s="149">
        <v>0.55000000000000004</v>
      </c>
      <c r="F96" s="157">
        <f t="shared" si="11"/>
        <v>0.29089633046614871</v>
      </c>
      <c r="G96" s="161">
        <v>0.246</v>
      </c>
      <c r="H96" s="161" t="s">
        <v>830</v>
      </c>
      <c r="I96" s="158">
        <v>0.2</v>
      </c>
      <c r="J96" s="158" t="s">
        <v>823</v>
      </c>
      <c r="K96" s="158">
        <v>0.20300000000000001</v>
      </c>
      <c r="L96" s="159">
        <v>1.28</v>
      </c>
      <c r="M96" s="122">
        <v>1920</v>
      </c>
      <c r="N96" s="113">
        <v>85</v>
      </c>
      <c r="O96" s="117">
        <v>340</v>
      </c>
      <c r="P96" s="101">
        <f t="shared" si="12"/>
        <v>13.2</v>
      </c>
      <c r="Q96" s="117" t="s">
        <v>226</v>
      </c>
      <c r="R96" s="117">
        <f t="shared" si="15"/>
        <v>1122</v>
      </c>
      <c r="S96" s="149">
        <f t="shared" si="13"/>
        <v>987.5625</v>
      </c>
      <c r="T96" s="104">
        <f t="shared" si="16"/>
        <v>4488</v>
      </c>
      <c r="U96" s="149">
        <f t="shared" si="14"/>
        <v>134.4375</v>
      </c>
      <c r="V96" s="104">
        <v>90</v>
      </c>
      <c r="W96" s="149">
        <f t="shared" si="17"/>
        <v>1.4937499999999999</v>
      </c>
      <c r="X96" s="105">
        <v>4</v>
      </c>
      <c r="Y96" s="104" t="s">
        <v>25</v>
      </c>
      <c r="Z96" s="104" t="s">
        <v>25</v>
      </c>
      <c r="AA96" s="104">
        <v>3.3</v>
      </c>
      <c r="AB96" s="104">
        <v>2</v>
      </c>
      <c r="AC96" s="104">
        <f t="shared" si="18"/>
        <v>16</v>
      </c>
      <c r="AD96" s="104">
        <v>16.5</v>
      </c>
      <c r="AE96" s="104">
        <v>19</v>
      </c>
    </row>
    <row r="97" spans="1:31" s="111" customFormat="1" ht="11.1" hidden="1" customHeight="1" x14ac:dyDescent="0.25">
      <c r="A97" s="216" t="s">
        <v>671</v>
      </c>
      <c r="B97" s="131" t="s">
        <v>252</v>
      </c>
      <c r="C97" s="104" t="s">
        <v>169</v>
      </c>
      <c r="D97" s="102">
        <f t="shared" si="10"/>
        <v>0.40151515151515149</v>
      </c>
      <c r="E97" s="149">
        <v>0.55000000000000004</v>
      </c>
      <c r="F97" s="157">
        <f t="shared" si="11"/>
        <v>0.29089633046614871</v>
      </c>
      <c r="G97" s="161">
        <v>0.246</v>
      </c>
      <c r="H97" s="161" t="s">
        <v>830</v>
      </c>
      <c r="I97" s="158">
        <v>0.2</v>
      </c>
      <c r="J97" s="158" t="s">
        <v>823</v>
      </c>
      <c r="K97" s="158">
        <v>0.20300000000000001</v>
      </c>
      <c r="L97" s="159">
        <v>1.28</v>
      </c>
      <c r="M97" s="122">
        <v>1920</v>
      </c>
      <c r="N97" s="113">
        <v>85</v>
      </c>
      <c r="O97" s="117">
        <v>340</v>
      </c>
      <c r="P97" s="101">
        <f t="shared" si="12"/>
        <v>13.2</v>
      </c>
      <c r="Q97" s="117" t="s">
        <v>223</v>
      </c>
      <c r="R97" s="117">
        <f t="shared" si="15"/>
        <v>1122</v>
      </c>
      <c r="S97" s="149">
        <f t="shared" si="13"/>
        <v>987.5625</v>
      </c>
      <c r="T97" s="104">
        <f t="shared" si="16"/>
        <v>4488</v>
      </c>
      <c r="U97" s="149">
        <f t="shared" si="14"/>
        <v>134.4375</v>
      </c>
      <c r="V97" s="104">
        <v>97</v>
      </c>
      <c r="W97" s="149">
        <f t="shared" si="17"/>
        <v>1.3859536082474226</v>
      </c>
      <c r="X97" s="105">
        <v>4</v>
      </c>
      <c r="Y97" s="104" t="s">
        <v>25</v>
      </c>
      <c r="Z97" s="104" t="s">
        <v>25</v>
      </c>
      <c r="AA97" s="104">
        <v>3.3</v>
      </c>
      <c r="AB97" s="104">
        <v>2</v>
      </c>
      <c r="AC97" s="104">
        <f t="shared" si="18"/>
        <v>16</v>
      </c>
      <c r="AD97" s="104">
        <v>16.5</v>
      </c>
      <c r="AE97" s="104">
        <v>20</v>
      </c>
    </row>
    <row r="98" spans="1:31" s="111" customFormat="1" ht="11.1" hidden="1" customHeight="1" x14ac:dyDescent="0.25">
      <c r="A98" s="216" t="s">
        <v>672</v>
      </c>
      <c r="B98" s="131" t="s">
        <v>254</v>
      </c>
      <c r="C98" s="104" t="s">
        <v>169</v>
      </c>
      <c r="D98" s="102">
        <f t="shared" si="10"/>
        <v>0.40151515151515149</v>
      </c>
      <c r="E98" s="149">
        <v>0.55000000000000004</v>
      </c>
      <c r="F98" s="157">
        <f t="shared" si="11"/>
        <v>0.29089633046614871</v>
      </c>
      <c r="G98" s="161">
        <v>0.246</v>
      </c>
      <c r="H98" s="161" t="s">
        <v>830</v>
      </c>
      <c r="I98" s="158">
        <v>0.2</v>
      </c>
      <c r="J98" s="158" t="s">
        <v>823</v>
      </c>
      <c r="K98" s="158">
        <v>0.20300000000000001</v>
      </c>
      <c r="L98" s="159">
        <v>1.28</v>
      </c>
      <c r="M98" s="122">
        <v>1920</v>
      </c>
      <c r="N98" s="113">
        <v>85</v>
      </c>
      <c r="O98" s="117">
        <v>340</v>
      </c>
      <c r="P98" s="101">
        <f t="shared" ref="P98:P129" si="19">X98*AA98</f>
        <v>13.2</v>
      </c>
      <c r="Q98" s="117" t="s">
        <v>223</v>
      </c>
      <c r="R98" s="117">
        <f t="shared" si="15"/>
        <v>1122</v>
      </c>
      <c r="S98" s="149">
        <f t="shared" si="13"/>
        <v>987.5625</v>
      </c>
      <c r="T98" s="104">
        <f t="shared" si="16"/>
        <v>4488</v>
      </c>
      <c r="U98" s="149">
        <f t="shared" si="14"/>
        <v>134.4375</v>
      </c>
      <c r="V98" s="104">
        <v>94</v>
      </c>
      <c r="W98" s="149">
        <f t="shared" si="17"/>
        <v>1.4301861702127661</v>
      </c>
      <c r="X98" s="105">
        <v>4</v>
      </c>
      <c r="Y98" s="104" t="s">
        <v>25</v>
      </c>
      <c r="Z98" s="104" t="s">
        <v>25</v>
      </c>
      <c r="AA98" s="104">
        <v>3.3</v>
      </c>
      <c r="AB98" s="104">
        <v>2</v>
      </c>
      <c r="AC98" s="104">
        <f t="shared" si="18"/>
        <v>16</v>
      </c>
      <c r="AD98" s="104">
        <v>16.5</v>
      </c>
      <c r="AE98" s="104">
        <v>20</v>
      </c>
    </row>
    <row r="99" spans="1:31" s="111" customFormat="1" ht="11.1" hidden="1" customHeight="1" x14ac:dyDescent="0.25">
      <c r="A99" s="216" t="s">
        <v>673</v>
      </c>
      <c r="B99" s="131" t="s">
        <v>256</v>
      </c>
      <c r="C99" s="104" t="s">
        <v>169</v>
      </c>
      <c r="D99" s="102">
        <f t="shared" si="10"/>
        <v>0.34893489348934892</v>
      </c>
      <c r="E99" s="149">
        <v>0.75</v>
      </c>
      <c r="F99" s="157">
        <f t="shared" si="11"/>
        <v>0.58507483877901978</v>
      </c>
      <c r="G99" s="158">
        <v>1.87</v>
      </c>
      <c r="H99" s="158" t="s">
        <v>830</v>
      </c>
      <c r="I99" s="158">
        <v>0.2</v>
      </c>
      <c r="J99" s="158" t="s">
        <v>823</v>
      </c>
      <c r="K99" s="158">
        <v>0.20300000000000001</v>
      </c>
      <c r="L99" s="159">
        <v>1.28</v>
      </c>
      <c r="M99" s="122">
        <v>1920</v>
      </c>
      <c r="N99" s="113">
        <v>115</v>
      </c>
      <c r="O99" s="113">
        <v>505</v>
      </c>
      <c r="P99" s="101">
        <f t="shared" si="19"/>
        <v>16.5</v>
      </c>
      <c r="Q99" s="113">
        <v>19</v>
      </c>
      <c r="R99" s="117">
        <f t="shared" si="15"/>
        <v>1897.5</v>
      </c>
      <c r="S99" s="149">
        <f t="shared" si="13"/>
        <v>1646.28125</v>
      </c>
      <c r="T99" s="104">
        <f t="shared" si="16"/>
        <v>8332.5</v>
      </c>
      <c r="U99" s="149">
        <f t="shared" si="14"/>
        <v>251.21875</v>
      </c>
      <c r="V99" s="104">
        <v>174</v>
      </c>
      <c r="W99" s="149">
        <f t="shared" si="17"/>
        <v>1.4437859195402298</v>
      </c>
      <c r="X99" s="105">
        <v>5</v>
      </c>
      <c r="Y99" s="104" t="s">
        <v>25</v>
      </c>
      <c r="Z99" s="104" t="s">
        <v>25</v>
      </c>
      <c r="AA99" s="104">
        <v>3.3</v>
      </c>
      <c r="AB99" s="104">
        <v>3</v>
      </c>
      <c r="AC99" s="104">
        <f t="shared" si="18"/>
        <v>24</v>
      </c>
      <c r="AD99" s="104">
        <v>16.5</v>
      </c>
      <c r="AE99" s="104">
        <v>35</v>
      </c>
    </row>
    <row r="100" spans="1:31" s="111" customFormat="1" ht="11.1" hidden="1" customHeight="1" x14ac:dyDescent="0.25">
      <c r="A100" s="216" t="s">
        <v>674</v>
      </c>
      <c r="B100" s="131" t="s">
        <v>258</v>
      </c>
      <c r="C100" s="104" t="s">
        <v>169</v>
      </c>
      <c r="D100" s="102">
        <f t="shared" si="10"/>
        <v>0.40151515151515149</v>
      </c>
      <c r="E100" s="149">
        <v>0.55000000000000004</v>
      </c>
      <c r="F100" s="157">
        <f t="shared" si="11"/>
        <v>0.29089633046614871</v>
      </c>
      <c r="G100" s="161">
        <v>0.246</v>
      </c>
      <c r="H100" s="161" t="s">
        <v>830</v>
      </c>
      <c r="I100" s="158">
        <v>0.2</v>
      </c>
      <c r="J100" s="158" t="s">
        <v>823</v>
      </c>
      <c r="K100" s="158">
        <v>0.20300000000000001</v>
      </c>
      <c r="L100" s="159">
        <v>1.28</v>
      </c>
      <c r="M100" s="122">
        <v>1920</v>
      </c>
      <c r="N100" s="113">
        <v>85</v>
      </c>
      <c r="O100" s="117">
        <v>340</v>
      </c>
      <c r="P100" s="101">
        <f t="shared" si="19"/>
        <v>13.2</v>
      </c>
      <c r="Q100" s="117" t="s">
        <v>226</v>
      </c>
      <c r="R100" s="117">
        <f t="shared" si="15"/>
        <v>1122</v>
      </c>
      <c r="S100" s="149">
        <f t="shared" si="13"/>
        <v>987.5625</v>
      </c>
      <c r="T100" s="104">
        <f t="shared" si="16"/>
        <v>4488</v>
      </c>
      <c r="U100" s="149">
        <f t="shared" si="14"/>
        <v>134.4375</v>
      </c>
      <c r="V100" s="104">
        <v>93</v>
      </c>
      <c r="W100" s="149">
        <f t="shared" si="17"/>
        <v>1.4455645161290323</v>
      </c>
      <c r="X100" s="105">
        <v>4</v>
      </c>
      <c r="Y100" s="104" t="s">
        <v>25</v>
      </c>
      <c r="Z100" s="104" t="s">
        <v>25</v>
      </c>
      <c r="AA100" s="104">
        <v>3.3</v>
      </c>
      <c r="AB100" s="104">
        <v>2</v>
      </c>
      <c r="AC100" s="104">
        <f t="shared" si="18"/>
        <v>16</v>
      </c>
      <c r="AD100" s="104">
        <v>16.5</v>
      </c>
      <c r="AE100" s="104">
        <v>20</v>
      </c>
    </row>
    <row r="101" spans="1:31" s="111" customFormat="1" ht="11.1" hidden="1" customHeight="1" x14ac:dyDescent="0.25">
      <c r="A101" s="216" t="s">
        <v>675</v>
      </c>
      <c r="B101" s="131" t="s">
        <v>260</v>
      </c>
      <c r="C101" s="104" t="s">
        <v>169</v>
      </c>
      <c r="D101" s="102">
        <f t="shared" si="10"/>
        <v>0.40151515151515149</v>
      </c>
      <c r="E101" s="149">
        <v>0.55000000000000004</v>
      </c>
      <c r="F101" s="157">
        <f t="shared" si="11"/>
        <v>0.29089633046614871</v>
      </c>
      <c r="G101" s="161">
        <v>0.246</v>
      </c>
      <c r="H101" s="161" t="s">
        <v>830</v>
      </c>
      <c r="I101" s="158">
        <v>0.2</v>
      </c>
      <c r="J101" s="158" t="s">
        <v>823</v>
      </c>
      <c r="K101" s="158">
        <v>0.20300000000000001</v>
      </c>
      <c r="L101" s="159">
        <v>1.28</v>
      </c>
      <c r="M101" s="122">
        <v>1920</v>
      </c>
      <c r="N101" s="113">
        <v>85</v>
      </c>
      <c r="O101" s="117">
        <v>340</v>
      </c>
      <c r="P101" s="101">
        <f t="shared" si="19"/>
        <v>13.2</v>
      </c>
      <c r="Q101" s="117" t="s">
        <v>226</v>
      </c>
      <c r="R101" s="117">
        <f t="shared" si="15"/>
        <v>1122</v>
      </c>
      <c r="S101" s="149">
        <f t="shared" si="13"/>
        <v>987.5625</v>
      </c>
      <c r="T101" s="104">
        <f t="shared" si="16"/>
        <v>4488</v>
      </c>
      <c r="U101" s="149">
        <f t="shared" si="14"/>
        <v>134.4375</v>
      </c>
      <c r="V101" s="104">
        <v>93</v>
      </c>
      <c r="W101" s="149">
        <f t="shared" si="17"/>
        <v>1.4455645161290323</v>
      </c>
      <c r="X101" s="105">
        <v>4</v>
      </c>
      <c r="Y101" s="104" t="s">
        <v>25</v>
      </c>
      <c r="Z101" s="104" t="s">
        <v>25</v>
      </c>
      <c r="AA101" s="104">
        <v>3.3</v>
      </c>
      <c r="AB101" s="104">
        <v>2</v>
      </c>
      <c r="AC101" s="104">
        <f t="shared" si="18"/>
        <v>16</v>
      </c>
      <c r="AD101" s="104">
        <v>16.5</v>
      </c>
      <c r="AE101" s="104">
        <v>20</v>
      </c>
    </row>
    <row r="102" spans="1:31" s="111" customFormat="1" ht="11.1" hidden="1" customHeight="1" x14ac:dyDescent="0.25">
      <c r="A102" s="216" t="s">
        <v>676</v>
      </c>
      <c r="B102" s="131" t="s">
        <v>262</v>
      </c>
      <c r="C102" s="104" t="s">
        <v>169</v>
      </c>
      <c r="D102" s="102">
        <f t="shared" si="10"/>
        <v>0.40151515151515149</v>
      </c>
      <c r="E102" s="149">
        <v>0.55000000000000004</v>
      </c>
      <c r="F102" s="157">
        <f t="shared" si="11"/>
        <v>0.29089633046614871</v>
      </c>
      <c r="G102" s="161">
        <v>0.246</v>
      </c>
      <c r="H102" s="161" t="s">
        <v>830</v>
      </c>
      <c r="I102" s="158">
        <v>0.2</v>
      </c>
      <c r="J102" s="158" t="s">
        <v>823</v>
      </c>
      <c r="K102" s="158">
        <v>0.20300000000000001</v>
      </c>
      <c r="L102" s="159">
        <v>1.28</v>
      </c>
      <c r="M102" s="122">
        <v>1920</v>
      </c>
      <c r="N102" s="113">
        <v>85</v>
      </c>
      <c r="O102" s="117">
        <v>340</v>
      </c>
      <c r="P102" s="101">
        <f t="shared" si="19"/>
        <v>13.2</v>
      </c>
      <c r="Q102" s="117" t="s">
        <v>223</v>
      </c>
      <c r="R102" s="117">
        <f t="shared" si="15"/>
        <v>1122</v>
      </c>
      <c r="S102" s="149">
        <f t="shared" si="13"/>
        <v>987.5625</v>
      </c>
      <c r="T102" s="104">
        <f t="shared" si="16"/>
        <v>4488</v>
      </c>
      <c r="U102" s="149">
        <f t="shared" si="14"/>
        <v>134.4375</v>
      </c>
      <c r="V102" s="104">
        <v>92</v>
      </c>
      <c r="W102" s="149">
        <f t="shared" si="17"/>
        <v>1.4612771739130435</v>
      </c>
      <c r="X102" s="105">
        <v>4</v>
      </c>
      <c r="Y102" s="104" t="s">
        <v>25</v>
      </c>
      <c r="Z102" s="104" t="s">
        <v>25</v>
      </c>
      <c r="AA102" s="104">
        <v>3.3</v>
      </c>
      <c r="AB102" s="104">
        <v>2</v>
      </c>
      <c r="AC102" s="104">
        <f t="shared" si="18"/>
        <v>16</v>
      </c>
      <c r="AD102" s="104">
        <v>16.5</v>
      </c>
      <c r="AE102" s="104">
        <v>19</v>
      </c>
    </row>
    <row r="103" spans="1:31" s="111" customFormat="1" ht="11.1" hidden="1" customHeight="1" x14ac:dyDescent="0.25">
      <c r="A103" s="216" t="s">
        <v>677</v>
      </c>
      <c r="B103" s="131" t="s">
        <v>264</v>
      </c>
      <c r="C103" s="104" t="s">
        <v>169</v>
      </c>
      <c r="D103" s="102">
        <f t="shared" si="10"/>
        <v>0.40151515151515149</v>
      </c>
      <c r="E103" s="149">
        <v>0.55000000000000004</v>
      </c>
      <c r="F103" s="157">
        <f t="shared" si="11"/>
        <v>0.29089633046614871</v>
      </c>
      <c r="G103" s="161">
        <v>0.246</v>
      </c>
      <c r="H103" s="161" t="s">
        <v>830</v>
      </c>
      <c r="I103" s="158">
        <v>0.2</v>
      </c>
      <c r="J103" s="158" t="s">
        <v>823</v>
      </c>
      <c r="K103" s="158">
        <v>0.20300000000000001</v>
      </c>
      <c r="L103" s="159">
        <v>1.28</v>
      </c>
      <c r="M103" s="122">
        <v>1920</v>
      </c>
      <c r="N103" s="113">
        <v>85</v>
      </c>
      <c r="O103" s="117">
        <v>340</v>
      </c>
      <c r="P103" s="101">
        <f t="shared" si="19"/>
        <v>13.2</v>
      </c>
      <c r="Q103" s="117" t="s">
        <v>223</v>
      </c>
      <c r="R103" s="117">
        <f t="shared" si="15"/>
        <v>1122</v>
      </c>
      <c r="S103" s="149">
        <f t="shared" si="13"/>
        <v>987.5625</v>
      </c>
      <c r="T103" s="104">
        <f t="shared" si="16"/>
        <v>4488</v>
      </c>
      <c r="U103" s="149">
        <f t="shared" si="14"/>
        <v>134.4375</v>
      </c>
      <c r="V103" s="104">
        <v>92</v>
      </c>
      <c r="W103" s="149">
        <f t="shared" si="17"/>
        <v>1.4612771739130435</v>
      </c>
      <c r="X103" s="105">
        <v>4</v>
      </c>
      <c r="Y103" s="104" t="s">
        <v>25</v>
      </c>
      <c r="Z103" s="104" t="s">
        <v>25</v>
      </c>
      <c r="AA103" s="104">
        <v>3.3</v>
      </c>
      <c r="AB103" s="104">
        <v>2</v>
      </c>
      <c r="AC103" s="104">
        <f t="shared" si="18"/>
        <v>16</v>
      </c>
      <c r="AD103" s="104">
        <v>16.5</v>
      </c>
      <c r="AE103" s="104">
        <v>19</v>
      </c>
    </row>
    <row r="104" spans="1:31" s="111" customFormat="1" ht="11.1" hidden="1" customHeight="1" x14ac:dyDescent="0.25">
      <c r="A104" s="212" t="s">
        <v>678</v>
      </c>
      <c r="B104" s="131" t="s">
        <v>266</v>
      </c>
      <c r="C104" s="104" t="s">
        <v>114</v>
      </c>
      <c r="D104" s="102">
        <f t="shared" si="10"/>
        <v>0.26392562433752365</v>
      </c>
      <c r="E104" s="149">
        <v>0.75</v>
      </c>
      <c r="F104" s="157">
        <f t="shared" si="11"/>
        <v>0.52317787995370801</v>
      </c>
      <c r="G104" s="158">
        <v>1.3</v>
      </c>
      <c r="H104" s="158" t="s">
        <v>830</v>
      </c>
      <c r="I104" s="158">
        <v>0.191</v>
      </c>
      <c r="J104" s="158" t="s">
        <v>823</v>
      </c>
      <c r="K104" s="158">
        <v>0.23</v>
      </c>
      <c r="L104" s="159">
        <v>1.29</v>
      </c>
      <c r="M104" s="122">
        <v>1961</v>
      </c>
      <c r="N104" s="113">
        <v>465</v>
      </c>
      <c r="O104" s="113">
        <v>2622</v>
      </c>
      <c r="P104" s="101">
        <f t="shared" si="19"/>
        <v>23.099999999999998</v>
      </c>
      <c r="Q104" s="113">
        <v>24</v>
      </c>
      <c r="R104" s="117">
        <f t="shared" si="15"/>
        <v>10741.499999999998</v>
      </c>
      <c r="S104" s="149">
        <f t="shared" si="13"/>
        <v>8870.4499999999989</v>
      </c>
      <c r="T104" s="104">
        <f t="shared" si="16"/>
        <v>60568.2</v>
      </c>
      <c r="U104" s="149">
        <f t="shared" si="14"/>
        <v>1871.0499999999997</v>
      </c>
      <c r="V104" s="104">
        <v>1271</v>
      </c>
      <c r="W104" s="149">
        <f t="shared" si="17"/>
        <v>1.4721085759244688</v>
      </c>
      <c r="X104" s="105">
        <v>7</v>
      </c>
      <c r="Y104" s="104" t="s">
        <v>25</v>
      </c>
      <c r="Z104" s="104" t="s">
        <v>25</v>
      </c>
      <c r="AA104" s="104">
        <v>3.3</v>
      </c>
      <c r="AB104" s="104">
        <v>11</v>
      </c>
      <c r="AC104" s="104">
        <f t="shared" si="18"/>
        <v>88</v>
      </c>
      <c r="AD104" s="104">
        <v>16.5</v>
      </c>
      <c r="AE104" s="104">
        <v>166</v>
      </c>
    </row>
    <row r="105" spans="1:31" s="111" customFormat="1" ht="11.1" hidden="1" customHeight="1" x14ac:dyDescent="0.25">
      <c r="A105" s="212" t="s">
        <v>679</v>
      </c>
      <c r="B105" s="131" t="s">
        <v>268</v>
      </c>
      <c r="C105" s="104" t="s">
        <v>114</v>
      </c>
      <c r="D105" s="102">
        <f t="shared" si="10"/>
        <v>0.21280368266457911</v>
      </c>
      <c r="E105" s="149">
        <v>0.75</v>
      </c>
      <c r="F105" s="157">
        <f t="shared" si="11"/>
        <v>0.59365986742126498</v>
      </c>
      <c r="G105" s="158">
        <v>1.3</v>
      </c>
      <c r="H105" s="158" t="s">
        <v>830</v>
      </c>
      <c r="I105" s="158">
        <v>0.191</v>
      </c>
      <c r="J105" s="158" t="s">
        <v>823</v>
      </c>
      <c r="K105" s="158">
        <v>0.23</v>
      </c>
      <c r="L105" s="159">
        <v>1.29</v>
      </c>
      <c r="M105" s="122">
        <v>1961</v>
      </c>
      <c r="N105" s="113">
        <v>245</v>
      </c>
      <c r="O105" s="113">
        <v>1941</v>
      </c>
      <c r="P105" s="101">
        <f t="shared" si="19"/>
        <v>23.099999999999998</v>
      </c>
      <c r="Q105" s="113">
        <v>23</v>
      </c>
      <c r="R105" s="117">
        <f t="shared" si="15"/>
        <v>5659.4999999999991</v>
      </c>
      <c r="S105" s="149">
        <f t="shared" si="13"/>
        <v>4273.9437499999995</v>
      </c>
      <c r="T105" s="104">
        <f t="shared" si="16"/>
        <v>44837.1</v>
      </c>
      <c r="U105" s="149">
        <f t="shared" si="14"/>
        <v>1385.5562499999999</v>
      </c>
      <c r="V105" s="104">
        <v>911</v>
      </c>
      <c r="W105" s="149">
        <f t="shared" si="17"/>
        <v>1.5209179473106476</v>
      </c>
      <c r="X105" s="105">
        <v>7</v>
      </c>
      <c r="Y105" s="104" t="s">
        <v>25</v>
      </c>
      <c r="Z105" s="104" t="s">
        <v>25</v>
      </c>
      <c r="AA105" s="104">
        <v>3.3</v>
      </c>
      <c r="AB105" s="104">
        <v>8</v>
      </c>
      <c r="AC105" s="104">
        <f t="shared" si="18"/>
        <v>64</v>
      </c>
      <c r="AD105" s="104">
        <v>16.5</v>
      </c>
      <c r="AE105" s="104">
        <v>99</v>
      </c>
    </row>
    <row r="106" spans="1:31" s="111" customFormat="1" ht="11.1" hidden="1" customHeight="1" x14ac:dyDescent="0.25">
      <c r="A106" s="213" t="s">
        <v>680</v>
      </c>
      <c r="B106" s="131" t="s">
        <v>270</v>
      </c>
      <c r="C106" s="104" t="s">
        <v>169</v>
      </c>
      <c r="D106" s="102">
        <f t="shared" si="10"/>
        <v>0.38341750841750843</v>
      </c>
      <c r="E106" s="149">
        <v>0.75</v>
      </c>
      <c r="F106" s="157">
        <f t="shared" si="11"/>
        <v>0.52508438529088919</v>
      </c>
      <c r="G106" s="158">
        <v>1.87</v>
      </c>
      <c r="H106" s="158" t="s">
        <v>830</v>
      </c>
      <c r="I106" s="158">
        <v>0.2</v>
      </c>
      <c r="J106" s="158" t="s">
        <v>824</v>
      </c>
      <c r="K106" s="158">
        <v>0.23</v>
      </c>
      <c r="L106" s="159">
        <v>1.28</v>
      </c>
      <c r="M106" s="122">
        <v>1919</v>
      </c>
      <c r="N106" s="113">
        <v>61</v>
      </c>
      <c r="O106" s="113">
        <v>216</v>
      </c>
      <c r="P106" s="101">
        <f t="shared" si="19"/>
        <v>19.799999999999997</v>
      </c>
      <c r="Q106" s="113">
        <v>22</v>
      </c>
      <c r="R106" s="117">
        <f t="shared" si="15"/>
        <v>1207.7999999999997</v>
      </c>
      <c r="S106" s="149">
        <f t="shared" si="13"/>
        <v>1078.1624999999997</v>
      </c>
      <c r="T106" s="104">
        <f t="shared" si="16"/>
        <v>4276.7999999999993</v>
      </c>
      <c r="U106" s="149">
        <f t="shared" si="14"/>
        <v>129.63749999999999</v>
      </c>
      <c r="V106" s="104">
        <v>107</v>
      </c>
      <c r="W106" s="149">
        <f t="shared" si="17"/>
        <v>1.2115654205607476</v>
      </c>
      <c r="X106" s="104">
        <v>6</v>
      </c>
      <c r="Y106" s="104" t="s">
        <v>25</v>
      </c>
      <c r="Z106" s="104" t="s">
        <v>116</v>
      </c>
      <c r="AA106" s="104">
        <v>3.3</v>
      </c>
      <c r="AB106" s="104">
        <v>1</v>
      </c>
      <c r="AC106" s="104">
        <f t="shared" si="18"/>
        <v>8</v>
      </c>
      <c r="AD106" s="104">
        <v>16.5</v>
      </c>
      <c r="AE106" s="104">
        <v>17</v>
      </c>
    </row>
    <row r="107" spans="1:31" s="111" customFormat="1" ht="11.1" hidden="1" customHeight="1" x14ac:dyDescent="0.25">
      <c r="A107" s="213" t="s">
        <v>681</v>
      </c>
      <c r="B107" s="131" t="s">
        <v>273</v>
      </c>
      <c r="C107" s="104" t="s">
        <v>114</v>
      </c>
      <c r="D107" s="102">
        <f t="shared" si="10"/>
        <v>0.2651572569717181</v>
      </c>
      <c r="E107" s="149">
        <v>0.75</v>
      </c>
      <c r="F107" s="157">
        <f t="shared" si="11"/>
        <v>0.51730773061931579</v>
      </c>
      <c r="G107" s="158">
        <v>1.56</v>
      </c>
      <c r="H107" s="158" t="s">
        <v>829</v>
      </c>
      <c r="I107" s="158">
        <v>0.191</v>
      </c>
      <c r="J107" s="158" t="s">
        <v>823</v>
      </c>
      <c r="K107" s="158">
        <v>0.23</v>
      </c>
      <c r="L107" s="159">
        <v>1.29</v>
      </c>
      <c r="M107" s="122">
        <v>1973</v>
      </c>
      <c r="N107" s="113">
        <v>145</v>
      </c>
      <c r="O107" s="113">
        <v>733</v>
      </c>
      <c r="P107" s="101">
        <f t="shared" si="19"/>
        <v>29.7</v>
      </c>
      <c r="Q107" s="113">
        <v>38</v>
      </c>
      <c r="R107" s="117">
        <f t="shared" si="15"/>
        <v>4306.5</v>
      </c>
      <c r="S107" s="149">
        <f t="shared" si="13"/>
        <v>3634.6312499999999</v>
      </c>
      <c r="T107" s="104">
        <f t="shared" si="16"/>
        <v>21770.1</v>
      </c>
      <c r="U107" s="149">
        <f t="shared" si="14"/>
        <v>671.86874999999998</v>
      </c>
      <c r="V107" s="104">
        <v>393</v>
      </c>
      <c r="W107" s="149">
        <f t="shared" si="17"/>
        <v>1.7095896946564886</v>
      </c>
      <c r="X107" s="105">
        <v>9</v>
      </c>
      <c r="Y107" s="104" t="s">
        <v>116</v>
      </c>
      <c r="Z107" s="104" t="s">
        <v>25</v>
      </c>
      <c r="AA107" s="104">
        <v>3.3</v>
      </c>
      <c r="AB107" s="104">
        <v>3</v>
      </c>
      <c r="AC107" s="104">
        <f t="shared" si="18"/>
        <v>24</v>
      </c>
      <c r="AD107" s="104">
        <v>16.5</v>
      </c>
      <c r="AE107" s="104">
        <v>76</v>
      </c>
    </row>
    <row r="108" spans="1:31" s="111" customFormat="1" ht="11.1" hidden="1" customHeight="1" x14ac:dyDescent="0.25">
      <c r="A108" s="212" t="s">
        <v>682</v>
      </c>
      <c r="B108" s="131" t="s">
        <v>275</v>
      </c>
      <c r="C108" s="104" t="s">
        <v>114</v>
      </c>
      <c r="D108" s="102">
        <f t="shared" si="10"/>
        <v>0.30277696054395087</v>
      </c>
      <c r="E108" s="149">
        <v>0.75</v>
      </c>
      <c r="F108" s="157">
        <f t="shared" si="11"/>
        <v>0.48378586466571294</v>
      </c>
      <c r="G108" s="158">
        <v>1.56</v>
      </c>
      <c r="H108" s="158" t="s">
        <v>829</v>
      </c>
      <c r="I108" s="158">
        <v>0.19700000000000001</v>
      </c>
      <c r="J108" s="158" t="s">
        <v>824</v>
      </c>
      <c r="K108" s="158">
        <v>0.23</v>
      </c>
      <c r="L108" s="159">
        <v>1.29</v>
      </c>
      <c r="M108" s="122">
        <v>1961</v>
      </c>
      <c r="N108" s="113">
        <v>97</v>
      </c>
      <c r="O108" s="113">
        <v>412</v>
      </c>
      <c r="P108" s="101">
        <f t="shared" si="19"/>
        <v>29.7</v>
      </c>
      <c r="Q108" s="113">
        <v>36</v>
      </c>
      <c r="R108" s="117">
        <f t="shared" si="15"/>
        <v>2880.9</v>
      </c>
      <c r="S108" s="149">
        <f t="shared" si="13"/>
        <v>2497.9875000000002</v>
      </c>
      <c r="T108" s="104">
        <f t="shared" si="16"/>
        <v>12236.4</v>
      </c>
      <c r="U108" s="149">
        <f t="shared" si="14"/>
        <v>382.91249999999997</v>
      </c>
      <c r="V108" s="104">
        <v>297</v>
      </c>
      <c r="W108" s="149">
        <f t="shared" si="17"/>
        <v>1.2892676767676767</v>
      </c>
      <c r="X108" s="104">
        <v>9</v>
      </c>
      <c r="Y108" s="104" t="s">
        <v>116</v>
      </c>
      <c r="Z108" s="104" t="s">
        <v>116</v>
      </c>
      <c r="AA108" s="104">
        <v>3.3</v>
      </c>
      <c r="AB108" s="104">
        <v>1</v>
      </c>
      <c r="AC108" s="104">
        <f t="shared" si="18"/>
        <v>8</v>
      </c>
      <c r="AD108" s="104">
        <v>16.5</v>
      </c>
      <c r="AE108" s="104">
        <v>40</v>
      </c>
    </row>
    <row r="109" spans="1:31" s="111" customFormat="1" ht="11.1" hidden="1" customHeight="1" x14ac:dyDescent="0.25">
      <c r="A109" s="215" t="s">
        <v>683</v>
      </c>
      <c r="B109" s="131" t="s">
        <v>277</v>
      </c>
      <c r="C109" s="104" t="s">
        <v>114</v>
      </c>
      <c r="D109" s="102">
        <f t="shared" si="10"/>
        <v>0.25757575757575757</v>
      </c>
      <c r="E109" s="149">
        <v>0.75</v>
      </c>
      <c r="F109" s="157">
        <f t="shared" si="11"/>
        <v>0.50815691844919786</v>
      </c>
      <c r="G109" s="158">
        <v>1.3</v>
      </c>
      <c r="H109" s="158" t="s">
        <v>830</v>
      </c>
      <c r="I109" s="158">
        <v>0.191</v>
      </c>
      <c r="J109" s="158" t="s">
        <v>823</v>
      </c>
      <c r="K109" s="158">
        <v>0.23</v>
      </c>
      <c r="L109" s="159">
        <v>1.29</v>
      </c>
      <c r="M109" s="122">
        <v>1961</v>
      </c>
      <c r="N109" s="113">
        <v>200</v>
      </c>
      <c r="O109" s="113">
        <v>1100</v>
      </c>
      <c r="P109" s="101">
        <f t="shared" si="19"/>
        <v>26.4</v>
      </c>
      <c r="Q109" s="113">
        <v>26</v>
      </c>
      <c r="R109" s="117">
        <f t="shared" si="15"/>
        <v>5280</v>
      </c>
      <c r="S109" s="149">
        <f t="shared" si="13"/>
        <v>4387.0625</v>
      </c>
      <c r="T109" s="104">
        <f t="shared" si="16"/>
        <v>29040</v>
      </c>
      <c r="U109" s="149">
        <f t="shared" si="14"/>
        <v>892.9375</v>
      </c>
      <c r="V109" s="104">
        <v>475</v>
      </c>
      <c r="W109" s="149">
        <f t="shared" si="17"/>
        <v>1.8798684210526315</v>
      </c>
      <c r="X109" s="105">
        <v>8</v>
      </c>
      <c r="Y109" s="104" t="s">
        <v>25</v>
      </c>
      <c r="Z109" s="104" t="s">
        <v>25</v>
      </c>
      <c r="AA109" s="104">
        <v>3.3</v>
      </c>
      <c r="AB109" s="104">
        <v>5</v>
      </c>
      <c r="AC109" s="104">
        <f t="shared" si="18"/>
        <v>40</v>
      </c>
      <c r="AD109" s="104">
        <v>16.5</v>
      </c>
      <c r="AE109" s="104">
        <v>95</v>
      </c>
    </row>
    <row r="110" spans="1:31" s="111" customFormat="1" ht="11.1" hidden="1" customHeight="1" x14ac:dyDescent="0.25">
      <c r="A110" s="212" t="s">
        <v>684</v>
      </c>
      <c r="B110" s="131" t="s">
        <v>280</v>
      </c>
      <c r="C110" s="122" t="s">
        <v>759</v>
      </c>
      <c r="D110" s="102">
        <f t="shared" si="10"/>
        <v>0.35905965061278416</v>
      </c>
      <c r="E110" s="149">
        <v>0.75</v>
      </c>
      <c r="F110" s="157">
        <f t="shared" si="11"/>
        <v>0.32109243593955322</v>
      </c>
      <c r="G110" s="158">
        <v>0.33</v>
      </c>
      <c r="H110" s="158" t="s">
        <v>830</v>
      </c>
      <c r="I110" s="158">
        <v>0.184</v>
      </c>
      <c r="J110" s="158" t="s">
        <v>828</v>
      </c>
      <c r="K110" s="158">
        <v>0.23</v>
      </c>
      <c r="L110" s="159">
        <v>1.29</v>
      </c>
      <c r="M110" s="122">
        <v>2006</v>
      </c>
      <c r="N110" s="113">
        <v>100</v>
      </c>
      <c r="O110" s="117">
        <v>367</v>
      </c>
      <c r="P110" s="101">
        <f t="shared" si="19"/>
        <v>23.099999999999998</v>
      </c>
      <c r="Q110" s="117">
        <v>26</v>
      </c>
      <c r="R110" s="117">
        <f t="shared" si="15"/>
        <v>2310</v>
      </c>
      <c r="S110" s="149">
        <f t="shared" si="13"/>
        <v>2067.1062499999998</v>
      </c>
      <c r="T110" s="104">
        <f t="shared" si="16"/>
        <v>8477.6999999999989</v>
      </c>
      <c r="U110" s="149">
        <f t="shared" si="14"/>
        <v>242.89374999999998</v>
      </c>
      <c r="V110" s="104">
        <v>176</v>
      </c>
      <c r="W110" s="149">
        <f t="shared" si="17"/>
        <v>1.3800781249999998</v>
      </c>
      <c r="X110" s="105">
        <v>7</v>
      </c>
      <c r="Y110" s="104" t="s">
        <v>25</v>
      </c>
      <c r="Z110" s="104" t="s">
        <v>25</v>
      </c>
      <c r="AA110" s="104">
        <v>3.3</v>
      </c>
      <c r="AB110" s="104">
        <v>4</v>
      </c>
      <c r="AC110" s="104">
        <f t="shared" si="18"/>
        <v>32</v>
      </c>
      <c r="AD110" s="104">
        <v>16.5</v>
      </c>
      <c r="AE110" s="104">
        <v>30</v>
      </c>
    </row>
    <row r="111" spans="1:31" s="111" customFormat="1" ht="11.1" hidden="1" customHeight="1" x14ac:dyDescent="0.25">
      <c r="A111" s="215" t="s">
        <v>685</v>
      </c>
      <c r="B111" s="131" t="s">
        <v>282</v>
      </c>
      <c r="C111" s="104" t="s">
        <v>169</v>
      </c>
      <c r="D111" s="102">
        <f t="shared" si="10"/>
        <v>0.40005316321105799</v>
      </c>
      <c r="E111" s="149">
        <v>0.55000000000000004</v>
      </c>
      <c r="F111" s="157">
        <f t="shared" si="11"/>
        <v>0.28786074889258029</v>
      </c>
      <c r="G111" s="161">
        <v>0.245</v>
      </c>
      <c r="H111" s="161" t="s">
        <v>830</v>
      </c>
      <c r="I111" s="158">
        <v>0.19900000000000001</v>
      </c>
      <c r="J111" s="158" t="s">
        <v>823</v>
      </c>
      <c r="K111" s="158">
        <v>0.20300000000000001</v>
      </c>
      <c r="L111" s="159">
        <v>1.21</v>
      </c>
      <c r="M111" s="122">
        <v>1927</v>
      </c>
      <c r="N111" s="113">
        <v>85</v>
      </c>
      <c r="O111" s="117">
        <v>342</v>
      </c>
      <c r="P111" s="101">
        <f t="shared" si="19"/>
        <v>13.2</v>
      </c>
      <c r="Q111" s="117">
        <v>16</v>
      </c>
      <c r="R111" s="117">
        <f t="shared" si="15"/>
        <v>1122</v>
      </c>
      <c r="S111" s="149">
        <f t="shared" si="13"/>
        <v>982.71249999999998</v>
      </c>
      <c r="T111" s="104">
        <f t="shared" si="16"/>
        <v>4514.3999999999996</v>
      </c>
      <c r="U111" s="149">
        <f t="shared" si="14"/>
        <v>139.28749999999999</v>
      </c>
      <c r="V111" s="104">
        <v>89</v>
      </c>
      <c r="W111" s="149">
        <f t="shared" si="17"/>
        <v>1.5650280898876403</v>
      </c>
      <c r="X111" s="105">
        <v>4</v>
      </c>
      <c r="Y111" s="104" t="s">
        <v>25</v>
      </c>
      <c r="Z111" s="104" t="s">
        <v>25</v>
      </c>
      <c r="AA111" s="104">
        <v>3.3</v>
      </c>
      <c r="AB111" s="104">
        <v>1</v>
      </c>
      <c r="AC111" s="104">
        <f t="shared" si="18"/>
        <v>8</v>
      </c>
      <c r="AD111" s="104">
        <v>16.5</v>
      </c>
      <c r="AE111" s="104">
        <v>12</v>
      </c>
    </row>
    <row r="112" spans="1:31" s="111" customFormat="1" ht="11.1" hidden="1" customHeight="1" x14ac:dyDescent="0.25">
      <c r="A112" s="215" t="s">
        <v>686</v>
      </c>
      <c r="B112" s="131" t="s">
        <v>284</v>
      </c>
      <c r="C112" s="104" t="s">
        <v>169</v>
      </c>
      <c r="D112" s="102">
        <f t="shared" si="10"/>
        <v>0.36379501824528004</v>
      </c>
      <c r="E112" s="149">
        <v>0.75</v>
      </c>
      <c r="F112" s="157">
        <f t="shared" si="11"/>
        <v>0.57018744548626255</v>
      </c>
      <c r="G112" s="158">
        <v>1.87</v>
      </c>
      <c r="H112" s="158" t="s">
        <v>830</v>
      </c>
      <c r="I112" s="158">
        <v>0.2</v>
      </c>
      <c r="J112" s="158" t="s">
        <v>824</v>
      </c>
      <c r="K112" s="158">
        <v>0.20300000000000001</v>
      </c>
      <c r="L112" s="159">
        <v>1.28</v>
      </c>
      <c r="M112" s="122">
        <v>1910</v>
      </c>
      <c r="N112" s="113">
        <v>139</v>
      </c>
      <c r="O112" s="117">
        <v>573</v>
      </c>
      <c r="P112" s="101">
        <f t="shared" si="19"/>
        <v>16.5</v>
      </c>
      <c r="Q112" s="117">
        <v>19</v>
      </c>
      <c r="R112" s="117">
        <f t="shared" si="15"/>
        <v>2293.5</v>
      </c>
      <c r="S112" s="149">
        <f t="shared" si="13"/>
        <v>2006.15625</v>
      </c>
      <c r="T112" s="104">
        <f t="shared" si="16"/>
        <v>9454.5</v>
      </c>
      <c r="U112" s="149">
        <f t="shared" si="14"/>
        <v>287.34375</v>
      </c>
      <c r="V112" s="104">
        <v>197</v>
      </c>
      <c r="W112" s="149">
        <f t="shared" si="17"/>
        <v>1.4585977157360406</v>
      </c>
      <c r="X112" s="104">
        <v>5</v>
      </c>
      <c r="Y112" s="104" t="s">
        <v>25</v>
      </c>
      <c r="Z112" s="104" t="s">
        <v>116</v>
      </c>
      <c r="AA112" s="104">
        <v>3.3</v>
      </c>
      <c r="AB112" s="104">
        <v>3</v>
      </c>
      <c r="AC112" s="104">
        <f t="shared" si="18"/>
        <v>24</v>
      </c>
      <c r="AD112" s="104">
        <v>16.5</v>
      </c>
      <c r="AE112" s="104">
        <v>40</v>
      </c>
    </row>
    <row r="113" spans="1:31" s="111" customFormat="1" ht="11.1" hidden="1" customHeight="1" x14ac:dyDescent="0.25">
      <c r="A113" s="215" t="s">
        <v>687</v>
      </c>
      <c r="B113" s="131" t="s">
        <v>286</v>
      </c>
      <c r="C113" s="104" t="s">
        <v>169</v>
      </c>
      <c r="D113" s="102">
        <f t="shared" si="10"/>
        <v>0.36379501824528004</v>
      </c>
      <c r="E113" s="149">
        <v>0.75</v>
      </c>
      <c r="F113" s="157">
        <f t="shared" si="11"/>
        <v>0.57018744548626255</v>
      </c>
      <c r="G113" s="158">
        <v>1.87</v>
      </c>
      <c r="H113" s="158" t="s">
        <v>830</v>
      </c>
      <c r="I113" s="158">
        <v>0.2</v>
      </c>
      <c r="J113" s="158" t="s">
        <v>824</v>
      </c>
      <c r="K113" s="158">
        <v>0.20300000000000001</v>
      </c>
      <c r="L113" s="159">
        <v>1.28</v>
      </c>
      <c r="M113" s="122">
        <v>1910</v>
      </c>
      <c r="N113" s="113">
        <v>139</v>
      </c>
      <c r="O113" s="117">
        <v>573</v>
      </c>
      <c r="P113" s="101">
        <f t="shared" si="19"/>
        <v>16.5</v>
      </c>
      <c r="Q113" s="117">
        <v>20</v>
      </c>
      <c r="R113" s="117">
        <f t="shared" si="15"/>
        <v>2293.5</v>
      </c>
      <c r="S113" s="149">
        <f t="shared" si="13"/>
        <v>2006.15625</v>
      </c>
      <c r="T113" s="104">
        <f t="shared" si="16"/>
        <v>9454.5</v>
      </c>
      <c r="U113" s="149">
        <f t="shared" si="14"/>
        <v>287.34375</v>
      </c>
      <c r="V113" s="104">
        <v>237</v>
      </c>
      <c r="W113" s="149">
        <f t="shared" si="17"/>
        <v>1.2124208860759493</v>
      </c>
      <c r="X113" s="105">
        <v>5</v>
      </c>
      <c r="Y113" s="104" t="s">
        <v>25</v>
      </c>
      <c r="Z113" s="104" t="s">
        <v>116</v>
      </c>
      <c r="AA113" s="104">
        <v>3.3</v>
      </c>
      <c r="AB113" s="104">
        <v>3</v>
      </c>
      <c r="AC113" s="104">
        <f t="shared" si="18"/>
        <v>24</v>
      </c>
      <c r="AD113" s="104">
        <v>16.5</v>
      </c>
      <c r="AE113" s="104">
        <v>40</v>
      </c>
    </row>
    <row r="114" spans="1:31" s="111" customFormat="1" ht="11.1" hidden="1" customHeight="1" x14ac:dyDescent="0.25">
      <c r="A114" s="215" t="s">
        <v>688</v>
      </c>
      <c r="B114" s="131" t="s">
        <v>288</v>
      </c>
      <c r="C114" s="104" t="s">
        <v>169</v>
      </c>
      <c r="D114" s="102">
        <f t="shared" si="10"/>
        <v>0.31793317793317794</v>
      </c>
      <c r="E114" s="149">
        <v>0.75</v>
      </c>
      <c r="F114" s="157">
        <f t="shared" si="11"/>
        <v>0.57060208679554236</v>
      </c>
      <c r="G114" s="158">
        <v>1.87</v>
      </c>
      <c r="H114" s="158" t="s">
        <v>830</v>
      </c>
      <c r="I114" s="158">
        <v>0.2</v>
      </c>
      <c r="J114" s="158" t="s">
        <v>824</v>
      </c>
      <c r="K114" s="158">
        <v>0.20300000000000001</v>
      </c>
      <c r="L114" s="159">
        <v>1.28</v>
      </c>
      <c r="M114" s="122">
        <v>1910</v>
      </c>
      <c r="N114" s="113">
        <v>282</v>
      </c>
      <c r="O114" s="117">
        <v>1300</v>
      </c>
      <c r="P114" s="101">
        <f t="shared" si="19"/>
        <v>19.799999999999997</v>
      </c>
      <c r="Q114" s="117">
        <v>26</v>
      </c>
      <c r="R114" s="117">
        <f t="shared" si="15"/>
        <v>5583.5999999999995</v>
      </c>
      <c r="S114" s="149">
        <f t="shared" si="13"/>
        <v>4798.9124999999995</v>
      </c>
      <c r="T114" s="104">
        <f t="shared" si="16"/>
        <v>25739.999999999996</v>
      </c>
      <c r="U114" s="149">
        <f t="shared" si="14"/>
        <v>784.6875</v>
      </c>
      <c r="V114" s="104">
        <v>625</v>
      </c>
      <c r="W114" s="149">
        <f t="shared" si="17"/>
        <v>1.2555000000000001</v>
      </c>
      <c r="X114" s="104">
        <v>6</v>
      </c>
      <c r="Y114" s="104" t="s">
        <v>25</v>
      </c>
      <c r="Z114" s="104" t="s">
        <v>116</v>
      </c>
      <c r="AA114" s="104">
        <v>3.3</v>
      </c>
      <c r="AB114" s="104">
        <v>7</v>
      </c>
      <c r="AC114" s="104">
        <f t="shared" si="18"/>
        <v>56</v>
      </c>
      <c r="AD114" s="104">
        <v>16.5</v>
      </c>
      <c r="AE114" s="104">
        <v>109</v>
      </c>
    </row>
    <row r="115" spans="1:31" s="111" customFormat="1" ht="11.1" hidden="1" customHeight="1" x14ac:dyDescent="0.25">
      <c r="A115" s="215" t="s">
        <v>689</v>
      </c>
      <c r="B115" s="131" t="s">
        <v>290</v>
      </c>
      <c r="C115" s="104" t="s">
        <v>169</v>
      </c>
      <c r="D115" s="102">
        <f t="shared" si="10"/>
        <v>0.36379501824528004</v>
      </c>
      <c r="E115" s="149">
        <v>0.75</v>
      </c>
      <c r="F115" s="157">
        <f t="shared" si="11"/>
        <v>0.57018744548626255</v>
      </c>
      <c r="G115" s="158">
        <v>1.87</v>
      </c>
      <c r="H115" s="158" t="s">
        <v>830</v>
      </c>
      <c r="I115" s="158">
        <v>0.2</v>
      </c>
      <c r="J115" s="158" t="s">
        <v>824</v>
      </c>
      <c r="K115" s="158">
        <v>0.20300000000000001</v>
      </c>
      <c r="L115" s="159">
        <v>1.28</v>
      </c>
      <c r="M115" s="122">
        <v>1910</v>
      </c>
      <c r="N115" s="113">
        <v>139</v>
      </c>
      <c r="O115" s="117">
        <v>573</v>
      </c>
      <c r="P115" s="101">
        <f t="shared" si="19"/>
        <v>16.5</v>
      </c>
      <c r="Q115" s="117">
        <v>20</v>
      </c>
      <c r="R115" s="117">
        <f t="shared" si="15"/>
        <v>2293.5</v>
      </c>
      <c r="S115" s="149">
        <f t="shared" si="13"/>
        <v>2006.15625</v>
      </c>
      <c r="T115" s="104">
        <f t="shared" si="16"/>
        <v>9454.5</v>
      </c>
      <c r="U115" s="149">
        <f t="shared" si="14"/>
        <v>287.34375</v>
      </c>
      <c r="V115" s="104">
        <v>197</v>
      </c>
      <c r="W115" s="149">
        <f t="shared" si="17"/>
        <v>1.4585977157360406</v>
      </c>
      <c r="X115" s="104">
        <v>5</v>
      </c>
      <c r="Y115" s="104" t="s">
        <v>25</v>
      </c>
      <c r="Z115" s="104" t="s">
        <v>116</v>
      </c>
      <c r="AA115" s="104">
        <v>3.3</v>
      </c>
      <c r="AB115" s="104">
        <v>3</v>
      </c>
      <c r="AC115" s="104">
        <f t="shared" si="18"/>
        <v>24</v>
      </c>
      <c r="AD115" s="104">
        <v>16.5</v>
      </c>
      <c r="AE115" s="104">
        <v>40</v>
      </c>
    </row>
    <row r="116" spans="1:31" s="111" customFormat="1" ht="11.1" hidden="1" customHeight="1" x14ac:dyDescent="0.25">
      <c r="A116" s="215" t="s">
        <v>690</v>
      </c>
      <c r="B116" s="131" t="s">
        <v>292</v>
      </c>
      <c r="C116" s="104" t="s">
        <v>169</v>
      </c>
      <c r="D116" s="102">
        <f t="shared" si="10"/>
        <v>0.33813519813519816</v>
      </c>
      <c r="E116" s="149">
        <v>0.75</v>
      </c>
      <c r="F116" s="157">
        <f t="shared" si="11"/>
        <v>0.59829667896043015</v>
      </c>
      <c r="G116" s="158">
        <v>1.87</v>
      </c>
      <c r="H116" s="158" t="s">
        <v>830</v>
      </c>
      <c r="I116" s="158">
        <v>0.2</v>
      </c>
      <c r="J116" s="158" t="s">
        <v>824</v>
      </c>
      <c r="K116" s="158">
        <v>0.20300000000000001</v>
      </c>
      <c r="L116" s="159">
        <v>1.28</v>
      </c>
      <c r="M116" s="122">
        <v>1910</v>
      </c>
      <c r="N116" s="113">
        <v>282</v>
      </c>
      <c r="O116" s="117">
        <v>1300</v>
      </c>
      <c r="P116" s="101">
        <f t="shared" si="19"/>
        <v>16.5</v>
      </c>
      <c r="Q116" s="117">
        <v>20</v>
      </c>
      <c r="R116" s="117">
        <f t="shared" si="15"/>
        <v>4653</v>
      </c>
      <c r="S116" s="149">
        <f t="shared" si="13"/>
        <v>3999.4375</v>
      </c>
      <c r="T116" s="104">
        <f t="shared" si="16"/>
        <v>21450</v>
      </c>
      <c r="U116" s="149">
        <f t="shared" si="14"/>
        <v>653.5625</v>
      </c>
      <c r="V116" s="104">
        <v>447</v>
      </c>
      <c r="W116" s="149">
        <f t="shared" si="17"/>
        <v>1.4621085011185682</v>
      </c>
      <c r="X116" s="104">
        <v>5</v>
      </c>
      <c r="Y116" s="104" t="s">
        <v>25</v>
      </c>
      <c r="Z116" s="104" t="s">
        <v>116</v>
      </c>
      <c r="AA116" s="104">
        <v>3.3</v>
      </c>
      <c r="AB116" s="104">
        <v>7</v>
      </c>
      <c r="AC116" s="104">
        <f t="shared" si="18"/>
        <v>56</v>
      </c>
      <c r="AD116" s="104">
        <v>16.5</v>
      </c>
      <c r="AE116" s="104">
        <v>84</v>
      </c>
    </row>
    <row r="117" spans="1:31" s="111" customFormat="1" ht="11.1" hidden="1" customHeight="1" x14ac:dyDescent="0.25">
      <c r="A117" s="215" t="s">
        <v>691</v>
      </c>
      <c r="B117" s="131" t="s">
        <v>294</v>
      </c>
      <c r="C117" s="104" t="s">
        <v>169</v>
      </c>
      <c r="D117" s="102">
        <f t="shared" si="10"/>
        <v>0.36379501824528004</v>
      </c>
      <c r="E117" s="149">
        <v>0.75</v>
      </c>
      <c r="F117" s="157">
        <f t="shared" si="11"/>
        <v>0.57018744548626255</v>
      </c>
      <c r="G117" s="158">
        <v>1.87</v>
      </c>
      <c r="H117" s="158" t="s">
        <v>830</v>
      </c>
      <c r="I117" s="158">
        <v>0.2</v>
      </c>
      <c r="J117" s="158" t="s">
        <v>824</v>
      </c>
      <c r="K117" s="158">
        <v>0.20300000000000001</v>
      </c>
      <c r="L117" s="159">
        <v>1.28</v>
      </c>
      <c r="M117" s="122">
        <v>1910</v>
      </c>
      <c r="N117" s="113">
        <v>139</v>
      </c>
      <c r="O117" s="117">
        <v>573</v>
      </c>
      <c r="P117" s="101">
        <f t="shared" si="19"/>
        <v>16.5</v>
      </c>
      <c r="Q117" s="117">
        <v>20</v>
      </c>
      <c r="R117" s="117">
        <f t="shared" si="15"/>
        <v>2293.5</v>
      </c>
      <c r="S117" s="149">
        <f t="shared" si="13"/>
        <v>2006.15625</v>
      </c>
      <c r="T117" s="104">
        <f t="shared" si="16"/>
        <v>9454.5</v>
      </c>
      <c r="U117" s="149">
        <f t="shared" si="14"/>
        <v>287.34375</v>
      </c>
      <c r="V117" s="104">
        <v>198</v>
      </c>
      <c r="W117" s="149">
        <f t="shared" si="17"/>
        <v>1.4512310606060606</v>
      </c>
      <c r="X117" s="104">
        <v>5</v>
      </c>
      <c r="Y117" s="104" t="s">
        <v>25</v>
      </c>
      <c r="Z117" s="104" t="s">
        <v>116</v>
      </c>
      <c r="AA117" s="104">
        <v>3.3</v>
      </c>
      <c r="AB117" s="104">
        <v>3</v>
      </c>
      <c r="AC117" s="104">
        <f t="shared" si="18"/>
        <v>24</v>
      </c>
      <c r="AD117" s="104">
        <v>16.5</v>
      </c>
      <c r="AE117" s="104">
        <v>37</v>
      </c>
    </row>
    <row r="118" spans="1:31" s="111" customFormat="1" ht="11.1" hidden="1" customHeight="1" x14ac:dyDescent="0.25">
      <c r="A118" s="216" t="s">
        <v>692</v>
      </c>
      <c r="B118" s="131" t="s">
        <v>296</v>
      </c>
      <c r="C118" s="122" t="s">
        <v>169</v>
      </c>
      <c r="D118" s="102">
        <f t="shared" si="10"/>
        <v>0.29345614417556865</v>
      </c>
      <c r="E118" s="149">
        <v>0.75</v>
      </c>
      <c r="F118" s="157">
        <f t="shared" si="11"/>
        <v>0.53519949467591166</v>
      </c>
      <c r="G118" s="158">
        <v>1.58</v>
      </c>
      <c r="H118" s="158" t="s">
        <v>830</v>
      </c>
      <c r="I118" s="158">
        <v>0.2</v>
      </c>
      <c r="J118" s="158" t="s">
        <v>824</v>
      </c>
      <c r="K118" s="162">
        <v>0.16700000000000001</v>
      </c>
      <c r="L118" s="159">
        <v>1.28</v>
      </c>
      <c r="M118" s="122">
        <v>1900</v>
      </c>
      <c r="N118" s="113">
        <v>107</v>
      </c>
      <c r="O118" s="117">
        <v>556</v>
      </c>
      <c r="P118" s="101">
        <f t="shared" si="19"/>
        <v>19.799999999999997</v>
      </c>
      <c r="Q118" s="117">
        <v>21</v>
      </c>
      <c r="R118" s="117">
        <f t="shared" si="15"/>
        <v>2118.6</v>
      </c>
      <c r="S118" s="149">
        <f t="shared" si="13"/>
        <v>1772.2124999999999</v>
      </c>
      <c r="T118" s="104">
        <f t="shared" si="16"/>
        <v>11008.8</v>
      </c>
      <c r="U118" s="149">
        <f t="shared" si="14"/>
        <v>346.38750000000005</v>
      </c>
      <c r="V118" s="104">
        <v>230</v>
      </c>
      <c r="W118" s="149">
        <f t="shared" si="17"/>
        <v>1.5060326086956524</v>
      </c>
      <c r="X118" s="104">
        <v>6</v>
      </c>
      <c r="Y118" s="104" t="s">
        <v>25</v>
      </c>
      <c r="Z118" s="104" t="s">
        <v>116</v>
      </c>
      <c r="AA118" s="104">
        <v>3.3</v>
      </c>
      <c r="AB118" s="104">
        <v>1</v>
      </c>
      <c r="AC118" s="104">
        <f t="shared" si="18"/>
        <v>8</v>
      </c>
      <c r="AD118" s="104">
        <v>16.5</v>
      </c>
      <c r="AE118" s="104">
        <v>27</v>
      </c>
    </row>
    <row r="119" spans="1:31" s="111" customFormat="1" ht="11.1" hidden="1" customHeight="1" x14ac:dyDescent="0.25">
      <c r="A119" s="216" t="s">
        <v>693</v>
      </c>
      <c r="B119" s="131" t="s">
        <v>299</v>
      </c>
      <c r="C119" s="122" t="s">
        <v>169</v>
      </c>
      <c r="D119" s="102">
        <f t="shared" si="10"/>
        <v>0.32146756483942068</v>
      </c>
      <c r="E119" s="149">
        <v>0.75</v>
      </c>
      <c r="F119" s="157">
        <f t="shared" si="11"/>
        <v>0.61673313240948413</v>
      </c>
      <c r="G119" s="158">
        <v>1.58</v>
      </c>
      <c r="H119" s="158" t="s">
        <v>830</v>
      </c>
      <c r="I119" s="158">
        <v>0.2</v>
      </c>
      <c r="J119" s="158" t="s">
        <v>824</v>
      </c>
      <c r="K119" s="162">
        <v>0.16700000000000001</v>
      </c>
      <c r="L119" s="159">
        <v>1.28</v>
      </c>
      <c r="M119" s="122">
        <v>1819</v>
      </c>
      <c r="N119" s="113">
        <v>250</v>
      </c>
      <c r="O119" s="117">
        <v>1471</v>
      </c>
      <c r="P119" s="101">
        <f t="shared" si="19"/>
        <v>13.2</v>
      </c>
      <c r="Q119" s="117">
        <v>14</v>
      </c>
      <c r="R119" s="117">
        <f t="shared" si="15"/>
        <v>3300</v>
      </c>
      <c r="S119" s="149">
        <f t="shared" si="13"/>
        <v>2688.8874999999998</v>
      </c>
      <c r="T119" s="104">
        <f t="shared" si="16"/>
        <v>19417.2</v>
      </c>
      <c r="U119" s="149">
        <f t="shared" si="14"/>
        <v>611.11249999999995</v>
      </c>
      <c r="V119" s="160">
        <v>398</v>
      </c>
      <c r="W119" s="149">
        <f t="shared" si="17"/>
        <v>1.5354585427135676</v>
      </c>
      <c r="X119" s="104">
        <v>4</v>
      </c>
      <c r="Y119" s="104" t="s">
        <v>25</v>
      </c>
      <c r="Z119" s="104" t="s">
        <v>116</v>
      </c>
      <c r="AA119" s="104">
        <v>3.3</v>
      </c>
      <c r="AB119" s="104">
        <v>3</v>
      </c>
      <c r="AC119" s="104">
        <f t="shared" si="18"/>
        <v>24</v>
      </c>
      <c r="AD119" s="104">
        <v>16.5</v>
      </c>
      <c r="AE119" s="104">
        <v>17</v>
      </c>
    </row>
    <row r="120" spans="1:31" s="111" customFormat="1" ht="11.1" hidden="1" customHeight="1" x14ac:dyDescent="0.25">
      <c r="A120" s="217" t="s">
        <v>694</v>
      </c>
      <c r="B120" s="131" t="s">
        <v>302</v>
      </c>
      <c r="C120" s="104" t="s">
        <v>169</v>
      </c>
      <c r="D120" s="102">
        <f t="shared" si="10"/>
        <v>0.32336733065773166</v>
      </c>
      <c r="E120" s="149">
        <v>0.75</v>
      </c>
      <c r="F120" s="157">
        <f t="shared" si="11"/>
        <v>0.54598542528561123</v>
      </c>
      <c r="G120" s="158">
        <v>1.87</v>
      </c>
      <c r="H120" s="158" t="s">
        <v>830</v>
      </c>
      <c r="I120" s="158">
        <v>0.2</v>
      </c>
      <c r="J120" s="158" t="s">
        <v>823</v>
      </c>
      <c r="K120" s="162">
        <v>0.16700000000000001</v>
      </c>
      <c r="L120" s="159">
        <v>1.28</v>
      </c>
      <c r="M120" s="122">
        <v>1919</v>
      </c>
      <c r="N120" s="113">
        <v>183</v>
      </c>
      <c r="O120" s="117">
        <v>823</v>
      </c>
      <c r="P120" s="101">
        <f t="shared" si="19"/>
        <v>19.799999999999997</v>
      </c>
      <c r="Q120" s="117">
        <v>22</v>
      </c>
      <c r="R120" s="117">
        <f t="shared" si="15"/>
        <v>3623.3999999999996</v>
      </c>
      <c r="S120" s="149">
        <f t="shared" si="13"/>
        <v>3112.7999999999997</v>
      </c>
      <c r="T120" s="104">
        <f t="shared" si="16"/>
        <v>16295.399999999998</v>
      </c>
      <c r="U120" s="149">
        <f t="shared" si="14"/>
        <v>510.59999999999991</v>
      </c>
      <c r="V120" s="104">
        <v>310</v>
      </c>
      <c r="W120" s="149">
        <f t="shared" si="17"/>
        <v>1.6470967741935481</v>
      </c>
      <c r="X120" s="105">
        <v>6</v>
      </c>
      <c r="Y120" s="104" t="s">
        <v>25</v>
      </c>
      <c r="Z120" s="104" t="s">
        <v>25</v>
      </c>
      <c r="AA120" s="104">
        <v>3.3</v>
      </c>
      <c r="AB120" s="104">
        <v>2</v>
      </c>
      <c r="AC120" s="104">
        <f t="shared" si="18"/>
        <v>16</v>
      </c>
      <c r="AD120" s="104">
        <v>16.5</v>
      </c>
      <c r="AE120" s="104">
        <v>34</v>
      </c>
    </row>
    <row r="121" spans="1:31" s="111" customFormat="1" ht="11.1" hidden="1" customHeight="1" x14ac:dyDescent="0.25">
      <c r="A121" s="217" t="s">
        <v>695</v>
      </c>
      <c r="B121" s="131" t="s">
        <v>304</v>
      </c>
      <c r="C121" s="122" t="s">
        <v>765</v>
      </c>
      <c r="D121" s="102">
        <f t="shared" si="10"/>
        <v>0.23729778992936887</v>
      </c>
      <c r="E121" s="149">
        <v>0.75</v>
      </c>
      <c r="F121" s="157">
        <f t="shared" si="11"/>
        <v>0.49885834733557372</v>
      </c>
      <c r="G121" s="158">
        <v>1.3</v>
      </c>
      <c r="H121" s="158" t="s">
        <v>829</v>
      </c>
      <c r="I121" s="158">
        <v>0.191</v>
      </c>
      <c r="J121" s="158" t="s">
        <v>823</v>
      </c>
      <c r="K121" s="158">
        <v>0.23</v>
      </c>
      <c r="L121" s="159">
        <v>1.29</v>
      </c>
      <c r="M121" s="122">
        <v>1950</v>
      </c>
      <c r="N121" s="113">
        <v>188</v>
      </c>
      <c r="O121" s="117">
        <v>1064</v>
      </c>
      <c r="P121" s="101">
        <f t="shared" si="19"/>
        <v>33</v>
      </c>
      <c r="Q121" s="117">
        <v>35</v>
      </c>
      <c r="R121" s="117">
        <f t="shared" si="15"/>
        <v>6204</v>
      </c>
      <c r="S121" s="149">
        <f t="shared" si="13"/>
        <v>5125.5625</v>
      </c>
      <c r="T121" s="104">
        <f t="shared" si="16"/>
        <v>35112</v>
      </c>
      <c r="U121" s="149">
        <f t="shared" si="14"/>
        <v>1078.4375</v>
      </c>
      <c r="V121" s="104">
        <v>575</v>
      </c>
      <c r="W121" s="149">
        <f t="shared" si="17"/>
        <v>1.8755434782608695</v>
      </c>
      <c r="X121" s="104">
        <v>10</v>
      </c>
      <c r="Y121" s="104" t="s">
        <v>116</v>
      </c>
      <c r="Z121" s="104" t="s">
        <v>25</v>
      </c>
      <c r="AA121" s="104">
        <v>3.3</v>
      </c>
      <c r="AB121" s="104">
        <v>5</v>
      </c>
      <c r="AC121" s="104">
        <f t="shared" si="18"/>
        <v>40</v>
      </c>
      <c r="AD121" s="104">
        <v>16.5</v>
      </c>
      <c r="AE121" s="104">
        <v>100</v>
      </c>
    </row>
    <row r="122" spans="1:31" s="111" customFormat="1" ht="11.1" hidden="1" customHeight="1" x14ac:dyDescent="0.25">
      <c r="A122" s="217" t="s">
        <v>696</v>
      </c>
      <c r="B122" s="131" t="s">
        <v>306</v>
      </c>
      <c r="C122" s="122" t="s">
        <v>765</v>
      </c>
      <c r="D122" s="102">
        <f t="shared" si="10"/>
        <v>0.26801346801346804</v>
      </c>
      <c r="E122" s="149">
        <v>0.75</v>
      </c>
      <c r="F122" s="157">
        <f t="shared" si="11"/>
        <v>0.46821733668341703</v>
      </c>
      <c r="G122" s="158">
        <v>1.3</v>
      </c>
      <c r="H122" s="158" t="s">
        <v>830</v>
      </c>
      <c r="I122" s="158">
        <v>0.191</v>
      </c>
      <c r="J122" s="158" t="s">
        <v>823</v>
      </c>
      <c r="K122" s="158">
        <v>0.23</v>
      </c>
      <c r="L122" s="159">
        <v>1.29</v>
      </c>
      <c r="M122" s="122">
        <v>1950</v>
      </c>
      <c r="N122" s="113">
        <v>140</v>
      </c>
      <c r="O122" s="117">
        <v>675</v>
      </c>
      <c r="P122" s="101">
        <f t="shared" si="19"/>
        <v>33</v>
      </c>
      <c r="Q122" s="117">
        <v>32</v>
      </c>
      <c r="R122" s="117">
        <f t="shared" si="15"/>
        <v>4620</v>
      </c>
      <c r="S122" s="149">
        <f t="shared" si="13"/>
        <v>3934.875</v>
      </c>
      <c r="T122" s="104">
        <f t="shared" si="16"/>
        <v>22275</v>
      </c>
      <c r="U122" s="149">
        <f t="shared" si="14"/>
        <v>685.125</v>
      </c>
      <c r="V122" s="104">
        <v>361</v>
      </c>
      <c r="W122" s="149">
        <f t="shared" si="17"/>
        <v>1.8978531855955678</v>
      </c>
      <c r="X122" s="105">
        <v>10</v>
      </c>
      <c r="Y122" s="104" t="s">
        <v>25</v>
      </c>
      <c r="Z122" s="104" t="s">
        <v>25</v>
      </c>
      <c r="AA122" s="104">
        <v>3.3</v>
      </c>
      <c r="AB122" s="104">
        <v>3</v>
      </c>
      <c r="AC122" s="104">
        <f t="shared" si="18"/>
        <v>24</v>
      </c>
      <c r="AD122" s="104">
        <v>16.5</v>
      </c>
      <c r="AE122" s="104">
        <v>78</v>
      </c>
    </row>
    <row r="123" spans="1:31" s="111" customFormat="1" ht="11.1" hidden="1" customHeight="1" x14ac:dyDescent="0.25">
      <c r="A123" s="217" t="s">
        <v>697</v>
      </c>
      <c r="B123" s="131" t="s">
        <v>308</v>
      </c>
      <c r="C123" s="122" t="s">
        <v>765</v>
      </c>
      <c r="D123" s="102">
        <f t="shared" si="10"/>
        <v>0.35700757575757575</v>
      </c>
      <c r="E123" s="149">
        <v>0.75</v>
      </c>
      <c r="F123" s="157">
        <f t="shared" si="11"/>
        <v>0.49445418374728717</v>
      </c>
      <c r="G123" s="158">
        <v>1.3</v>
      </c>
      <c r="H123" s="158" t="s">
        <v>830</v>
      </c>
      <c r="I123" s="158">
        <v>0.191</v>
      </c>
      <c r="J123" s="158" t="s">
        <v>823</v>
      </c>
      <c r="K123" s="158">
        <v>0.23</v>
      </c>
      <c r="L123" s="159">
        <v>1.29</v>
      </c>
      <c r="M123" s="122">
        <v>1950</v>
      </c>
      <c r="N123" s="113">
        <v>83</v>
      </c>
      <c r="O123" s="117">
        <v>352</v>
      </c>
      <c r="P123" s="101">
        <f t="shared" si="19"/>
        <v>16.5</v>
      </c>
      <c r="Q123" s="117">
        <v>18</v>
      </c>
      <c r="R123" s="117">
        <f t="shared" si="15"/>
        <v>1369.5</v>
      </c>
      <c r="S123" s="149">
        <f t="shared" si="13"/>
        <v>1194.5625</v>
      </c>
      <c r="T123" s="104">
        <f t="shared" si="16"/>
        <v>5808</v>
      </c>
      <c r="U123" s="149">
        <f t="shared" si="14"/>
        <v>174.9375</v>
      </c>
      <c r="V123" s="104">
        <v>121</v>
      </c>
      <c r="W123" s="149">
        <f t="shared" si="17"/>
        <v>1.4457644628099173</v>
      </c>
      <c r="X123" s="105">
        <v>5</v>
      </c>
      <c r="Y123" s="104" t="s">
        <v>25</v>
      </c>
      <c r="Z123" s="104" t="s">
        <v>25</v>
      </c>
      <c r="AA123" s="104">
        <v>3.3</v>
      </c>
      <c r="AB123" s="104">
        <v>2</v>
      </c>
      <c r="AC123" s="104">
        <f t="shared" si="18"/>
        <v>16</v>
      </c>
      <c r="AD123" s="104">
        <v>16.5</v>
      </c>
      <c r="AE123" s="104">
        <v>20</v>
      </c>
    </row>
    <row r="124" spans="1:31" s="111" customFormat="1" ht="11.1" hidden="1" customHeight="1" x14ac:dyDescent="0.25">
      <c r="A124" s="217" t="s">
        <v>698</v>
      </c>
      <c r="B124" s="131" t="s">
        <v>310</v>
      </c>
      <c r="C124" s="122" t="s">
        <v>169</v>
      </c>
      <c r="D124" s="102">
        <f t="shared" si="10"/>
        <v>0.32062450889959349</v>
      </c>
      <c r="E124" s="149">
        <v>0.75</v>
      </c>
      <c r="F124" s="157">
        <f t="shared" si="11"/>
        <v>0.6174463538891849</v>
      </c>
      <c r="G124" s="158">
        <v>1.58</v>
      </c>
      <c r="H124" s="158" t="s">
        <v>830</v>
      </c>
      <c r="I124" s="158">
        <v>0.2</v>
      </c>
      <c r="J124" s="158" t="s">
        <v>824</v>
      </c>
      <c r="K124" s="162">
        <v>0.16700000000000001</v>
      </c>
      <c r="L124" s="159">
        <v>1.28</v>
      </c>
      <c r="M124" s="122">
        <v>1819</v>
      </c>
      <c r="N124" s="113">
        <v>150</v>
      </c>
      <c r="O124" s="117">
        <v>887</v>
      </c>
      <c r="P124" s="101">
        <f t="shared" si="19"/>
        <v>13.2</v>
      </c>
      <c r="Q124" s="117">
        <v>16</v>
      </c>
      <c r="R124" s="117">
        <f t="shared" si="15"/>
        <v>1980</v>
      </c>
      <c r="S124" s="149">
        <f t="shared" si="13"/>
        <v>1613.0875000000001</v>
      </c>
      <c r="T124" s="104">
        <f t="shared" si="16"/>
        <v>11708.4</v>
      </c>
      <c r="U124" s="149">
        <f t="shared" si="14"/>
        <v>366.91250000000002</v>
      </c>
      <c r="V124" s="104">
        <v>239</v>
      </c>
      <c r="W124" s="149">
        <f t="shared" si="17"/>
        <v>1.5351987447698745</v>
      </c>
      <c r="X124" s="104">
        <v>4</v>
      </c>
      <c r="Y124" s="122" t="s">
        <v>25</v>
      </c>
      <c r="Z124" s="104" t="s">
        <v>116</v>
      </c>
      <c r="AA124" s="104">
        <v>3.3</v>
      </c>
      <c r="AB124" s="104">
        <v>2</v>
      </c>
      <c r="AC124" s="104">
        <f t="shared" si="18"/>
        <v>16</v>
      </c>
      <c r="AD124" s="104">
        <v>16.5</v>
      </c>
      <c r="AE124" s="104">
        <v>13</v>
      </c>
    </row>
    <row r="125" spans="1:31" s="111" customFormat="1" ht="11.1" hidden="1" customHeight="1" x14ac:dyDescent="0.25">
      <c r="A125" s="216" t="s">
        <v>699</v>
      </c>
      <c r="B125" s="131" t="s">
        <v>313</v>
      </c>
      <c r="C125" s="122" t="s">
        <v>169</v>
      </c>
      <c r="D125" s="102">
        <f t="shared" si="10"/>
        <v>0.36589105339105338</v>
      </c>
      <c r="E125" s="149">
        <v>0.75</v>
      </c>
      <c r="F125" s="157">
        <f t="shared" si="11"/>
        <v>0.45850235703721959</v>
      </c>
      <c r="G125" s="158">
        <v>1.58</v>
      </c>
      <c r="H125" s="158" t="s">
        <v>830</v>
      </c>
      <c r="I125" s="158">
        <v>0.183</v>
      </c>
      <c r="J125" s="158" t="s">
        <v>823</v>
      </c>
      <c r="K125" s="162">
        <v>0.16700000000000001</v>
      </c>
      <c r="L125" s="159">
        <v>1.28</v>
      </c>
      <c r="M125" s="122">
        <v>1900</v>
      </c>
      <c r="N125" s="113">
        <v>89</v>
      </c>
      <c r="O125" s="117">
        <v>336</v>
      </c>
      <c r="P125" s="101">
        <f t="shared" si="19"/>
        <v>19.799999999999997</v>
      </c>
      <c r="Q125" s="117">
        <v>20</v>
      </c>
      <c r="R125" s="117">
        <f t="shared" si="15"/>
        <v>1762.1999999999998</v>
      </c>
      <c r="S125" s="149">
        <f t="shared" si="13"/>
        <v>1556.0624999999998</v>
      </c>
      <c r="T125" s="104">
        <f t="shared" si="16"/>
        <v>6652.7999999999993</v>
      </c>
      <c r="U125" s="149">
        <f t="shared" si="14"/>
        <v>206.13750000000002</v>
      </c>
      <c r="V125" s="104">
        <v>159</v>
      </c>
      <c r="W125" s="149">
        <f t="shared" si="17"/>
        <v>1.2964622641509436</v>
      </c>
      <c r="X125" s="105">
        <v>6</v>
      </c>
      <c r="Y125" s="104" t="s">
        <v>25</v>
      </c>
      <c r="Z125" s="104" t="s">
        <v>25</v>
      </c>
      <c r="AA125" s="104">
        <v>3.3</v>
      </c>
      <c r="AB125" s="104">
        <v>1</v>
      </c>
      <c r="AC125" s="104">
        <f t="shared" si="18"/>
        <v>8</v>
      </c>
      <c r="AD125" s="104">
        <v>16.5</v>
      </c>
      <c r="AE125" s="104">
        <v>18</v>
      </c>
    </row>
    <row r="126" spans="1:31" s="111" customFormat="1" ht="11.1" hidden="1" customHeight="1" x14ac:dyDescent="0.25">
      <c r="A126" s="216" t="s">
        <v>700</v>
      </c>
      <c r="B126" s="131" t="s">
        <v>315</v>
      </c>
      <c r="C126" s="122" t="s">
        <v>169</v>
      </c>
      <c r="D126" s="102">
        <f t="shared" si="10"/>
        <v>0.47389145694230439</v>
      </c>
      <c r="E126" s="149">
        <v>0.55000000000000004</v>
      </c>
      <c r="F126" s="157">
        <f t="shared" si="11"/>
        <v>0.38862198563945083</v>
      </c>
      <c r="G126" s="158">
        <v>1.58</v>
      </c>
      <c r="H126" s="158" t="s">
        <v>830</v>
      </c>
      <c r="I126" s="158">
        <v>0.2</v>
      </c>
      <c r="J126" s="158" t="s">
        <v>824</v>
      </c>
      <c r="K126" s="162">
        <v>0.16700000000000001</v>
      </c>
      <c r="L126" s="159">
        <v>1.28</v>
      </c>
      <c r="M126" s="122">
        <v>1900</v>
      </c>
      <c r="N126" s="113">
        <v>44</v>
      </c>
      <c r="O126" s="117">
        <v>118</v>
      </c>
      <c r="P126" s="101">
        <f t="shared" si="19"/>
        <v>19.799999999999997</v>
      </c>
      <c r="Q126" s="117">
        <v>18</v>
      </c>
      <c r="R126" s="117">
        <f t="shared" si="15"/>
        <v>871.19999999999982</v>
      </c>
      <c r="S126" s="149">
        <f t="shared" si="13"/>
        <v>804.0374999999998</v>
      </c>
      <c r="T126" s="104">
        <f t="shared" si="16"/>
        <v>2336.3999999999996</v>
      </c>
      <c r="U126" s="149">
        <f t="shared" si="14"/>
        <v>67.162499999999994</v>
      </c>
      <c r="V126" s="160">
        <v>51</v>
      </c>
      <c r="W126" s="149">
        <f t="shared" si="17"/>
        <v>1.3169117647058823</v>
      </c>
      <c r="X126" s="105">
        <v>6</v>
      </c>
      <c r="Y126" s="104" t="s">
        <v>25</v>
      </c>
      <c r="Z126" s="104" t="s">
        <v>116</v>
      </c>
      <c r="AA126" s="104">
        <v>3.3</v>
      </c>
      <c r="AB126" s="104">
        <v>1</v>
      </c>
      <c r="AC126" s="104">
        <f t="shared" si="18"/>
        <v>8</v>
      </c>
      <c r="AD126" s="104">
        <v>16.5</v>
      </c>
      <c r="AE126" s="104">
        <v>9</v>
      </c>
    </row>
    <row r="127" spans="1:31" s="111" customFormat="1" ht="11.1" hidden="1" customHeight="1" x14ac:dyDescent="0.25">
      <c r="A127" s="216" t="s">
        <v>701</v>
      </c>
      <c r="B127" s="131" t="s">
        <v>317</v>
      </c>
      <c r="C127" s="122" t="s">
        <v>169</v>
      </c>
      <c r="D127" s="102">
        <f t="shared" si="10"/>
        <v>0.32062263977157596</v>
      </c>
      <c r="E127" s="149">
        <v>0.75</v>
      </c>
      <c r="F127" s="157">
        <f t="shared" si="11"/>
        <v>0.46713886095949436</v>
      </c>
      <c r="G127" s="158">
        <v>1.58</v>
      </c>
      <c r="H127" s="158" t="s">
        <v>830</v>
      </c>
      <c r="I127" s="158">
        <v>0.2</v>
      </c>
      <c r="J127" s="158" t="s">
        <v>824</v>
      </c>
      <c r="K127" s="162">
        <v>0.16700000000000001</v>
      </c>
      <c r="L127" s="159">
        <v>1.28</v>
      </c>
      <c r="M127" s="122">
        <v>1900</v>
      </c>
      <c r="N127" s="113">
        <v>154</v>
      </c>
      <c r="O127" s="117">
        <v>658</v>
      </c>
      <c r="P127" s="101">
        <f t="shared" si="19"/>
        <v>23.099999999999998</v>
      </c>
      <c r="Q127" s="117">
        <v>21</v>
      </c>
      <c r="R127" s="117">
        <f t="shared" si="15"/>
        <v>3557.3999999999996</v>
      </c>
      <c r="S127" s="149">
        <f t="shared" si="13"/>
        <v>3098.0749999999998</v>
      </c>
      <c r="T127" s="104">
        <f t="shared" si="16"/>
        <v>15199.8</v>
      </c>
      <c r="U127" s="149">
        <f t="shared" si="14"/>
        <v>459.32499999999993</v>
      </c>
      <c r="V127" s="104">
        <v>382</v>
      </c>
      <c r="W127" s="149">
        <f t="shared" si="17"/>
        <v>1.2024214659685861</v>
      </c>
      <c r="X127" s="104">
        <v>7</v>
      </c>
      <c r="Y127" s="104" t="s">
        <v>25</v>
      </c>
      <c r="Z127" s="104" t="s">
        <v>116</v>
      </c>
      <c r="AA127" s="104">
        <v>3.3</v>
      </c>
      <c r="AB127" s="104">
        <v>4</v>
      </c>
      <c r="AC127" s="104">
        <f t="shared" si="18"/>
        <v>32</v>
      </c>
      <c r="AD127" s="104">
        <v>16.5</v>
      </c>
      <c r="AE127" s="104">
        <v>30</v>
      </c>
    </row>
    <row r="128" spans="1:31" s="111" customFormat="1" ht="11.1" hidden="1" customHeight="1" x14ac:dyDescent="0.25">
      <c r="A128" s="213" t="s">
        <v>702</v>
      </c>
      <c r="B128" s="131" t="s">
        <v>319</v>
      </c>
      <c r="C128" s="104" t="s">
        <v>114</v>
      </c>
      <c r="D128" s="102">
        <f t="shared" si="10"/>
        <v>0.32967133571363177</v>
      </c>
      <c r="E128" s="149">
        <v>0.75</v>
      </c>
      <c r="F128" s="157">
        <f t="shared" si="11"/>
        <v>0.51803790613718415</v>
      </c>
      <c r="G128" s="158">
        <v>1.3</v>
      </c>
      <c r="H128" s="158" t="s">
        <v>830</v>
      </c>
      <c r="I128" s="158">
        <v>0.191</v>
      </c>
      <c r="J128" s="158" t="s">
        <v>823</v>
      </c>
      <c r="K128" s="158">
        <v>0.23</v>
      </c>
      <c r="L128" s="159">
        <v>1.29</v>
      </c>
      <c r="M128" s="122">
        <v>1971</v>
      </c>
      <c r="N128" s="113">
        <v>138</v>
      </c>
      <c r="O128" s="117">
        <v>662</v>
      </c>
      <c r="P128" s="101">
        <f t="shared" si="19"/>
        <v>16.5</v>
      </c>
      <c r="Q128" s="117">
        <v>17</v>
      </c>
      <c r="R128" s="117">
        <f t="shared" si="15"/>
        <v>2277</v>
      </c>
      <c r="S128" s="149">
        <f t="shared" si="13"/>
        <v>1942.375</v>
      </c>
      <c r="T128" s="104">
        <f t="shared" si="16"/>
        <v>10923</v>
      </c>
      <c r="U128" s="149">
        <f t="shared" si="14"/>
        <v>334.625</v>
      </c>
      <c r="V128" s="104">
        <v>177</v>
      </c>
      <c r="W128" s="149">
        <f t="shared" si="17"/>
        <v>1.8905367231638419</v>
      </c>
      <c r="X128" s="105">
        <v>5</v>
      </c>
      <c r="Y128" s="104" t="s">
        <v>25</v>
      </c>
      <c r="Z128" s="104" t="s">
        <v>25</v>
      </c>
      <c r="AA128" s="104">
        <v>3.3</v>
      </c>
      <c r="AB128" s="104">
        <v>3</v>
      </c>
      <c r="AC128" s="104">
        <f t="shared" si="18"/>
        <v>24</v>
      </c>
      <c r="AD128" s="104">
        <v>16.5</v>
      </c>
      <c r="AE128" s="104">
        <v>41</v>
      </c>
    </row>
    <row r="129" spans="1:31" s="111" customFormat="1" ht="11.1" hidden="1" customHeight="1" x14ac:dyDescent="0.25">
      <c r="A129" s="213" t="s">
        <v>703</v>
      </c>
      <c r="B129" s="131" t="s">
        <v>321</v>
      </c>
      <c r="C129" s="104" t="s">
        <v>114</v>
      </c>
      <c r="D129" s="102">
        <f t="shared" si="10"/>
        <v>0.32967133571363177</v>
      </c>
      <c r="E129" s="149">
        <v>0.75</v>
      </c>
      <c r="F129" s="157">
        <f t="shared" si="11"/>
        <v>0.51803790613718415</v>
      </c>
      <c r="G129" s="158">
        <v>1.3</v>
      </c>
      <c r="H129" s="158" t="s">
        <v>830</v>
      </c>
      <c r="I129" s="158">
        <v>0.191</v>
      </c>
      <c r="J129" s="158" t="s">
        <v>823</v>
      </c>
      <c r="K129" s="158">
        <v>0.23</v>
      </c>
      <c r="L129" s="159">
        <v>1.29</v>
      </c>
      <c r="M129" s="122">
        <v>1971</v>
      </c>
      <c r="N129" s="113">
        <v>138</v>
      </c>
      <c r="O129" s="117">
        <v>662</v>
      </c>
      <c r="P129" s="101">
        <f t="shared" si="19"/>
        <v>16.5</v>
      </c>
      <c r="Q129" s="117">
        <v>17</v>
      </c>
      <c r="R129" s="117">
        <f t="shared" si="15"/>
        <v>2277</v>
      </c>
      <c r="S129" s="149">
        <f t="shared" si="13"/>
        <v>1942.375</v>
      </c>
      <c r="T129" s="104">
        <f t="shared" si="16"/>
        <v>10923</v>
      </c>
      <c r="U129" s="149">
        <f t="shared" si="14"/>
        <v>334.625</v>
      </c>
      <c r="V129" s="104">
        <v>223</v>
      </c>
      <c r="W129" s="149">
        <f t="shared" si="17"/>
        <v>1.5005605381165918</v>
      </c>
      <c r="X129" s="105">
        <v>5</v>
      </c>
      <c r="Y129" s="104" t="s">
        <v>25</v>
      </c>
      <c r="Z129" s="104" t="s">
        <v>25</v>
      </c>
      <c r="AA129" s="104">
        <v>3.3</v>
      </c>
      <c r="AB129" s="104">
        <v>3</v>
      </c>
      <c r="AC129" s="104">
        <f t="shared" si="18"/>
        <v>24</v>
      </c>
      <c r="AD129" s="104">
        <v>16.5</v>
      </c>
      <c r="AE129" s="104">
        <v>41</v>
      </c>
    </row>
    <row r="130" spans="1:31" s="111" customFormat="1" ht="11.1" hidden="1" customHeight="1" x14ac:dyDescent="0.25">
      <c r="A130" s="213" t="s">
        <v>704</v>
      </c>
      <c r="B130" s="131" t="s">
        <v>323</v>
      </c>
      <c r="C130" s="104" t="s">
        <v>114</v>
      </c>
      <c r="D130" s="102">
        <f t="shared" ref="D130:D193" si="20">(O130*2+R130)/T130</f>
        <v>0.32967133571363177</v>
      </c>
      <c r="E130" s="149">
        <v>0.75</v>
      </c>
      <c r="F130" s="157">
        <f t="shared" ref="F130:F193" si="21">(G130*O130+I130*O130+K130*S130+L130*U130)/(U130+S130+O130+O130)</f>
        <v>0.51803790613718415</v>
      </c>
      <c r="G130" s="158">
        <v>1.3</v>
      </c>
      <c r="H130" s="158" t="s">
        <v>830</v>
      </c>
      <c r="I130" s="158">
        <v>0.191</v>
      </c>
      <c r="J130" s="158" t="s">
        <v>823</v>
      </c>
      <c r="K130" s="158">
        <v>0.23</v>
      </c>
      <c r="L130" s="159">
        <v>1.29</v>
      </c>
      <c r="M130" s="122">
        <v>1971</v>
      </c>
      <c r="N130" s="113">
        <v>138</v>
      </c>
      <c r="O130" s="117">
        <v>662</v>
      </c>
      <c r="P130" s="101">
        <f t="shared" ref="P130:P156" si="22">X130*AA130</f>
        <v>16.5</v>
      </c>
      <c r="Q130" s="117">
        <v>19</v>
      </c>
      <c r="R130" s="117">
        <f t="shared" si="15"/>
        <v>2277</v>
      </c>
      <c r="S130" s="149">
        <f t="shared" ref="S130:S193" si="23">R130-U130</f>
        <v>1942.375</v>
      </c>
      <c r="T130" s="104">
        <f t="shared" si="16"/>
        <v>10923</v>
      </c>
      <c r="U130" s="149">
        <f t="shared" ref="U130:U193" si="24">((((O130-O130*0.15)-AC130)*X130)-AD130)/8</f>
        <v>334.625</v>
      </c>
      <c r="V130" s="104">
        <v>222</v>
      </c>
      <c r="W130" s="149">
        <f t="shared" si="17"/>
        <v>1.5073198198198199</v>
      </c>
      <c r="X130" s="105">
        <v>5</v>
      </c>
      <c r="Y130" s="104" t="s">
        <v>25</v>
      </c>
      <c r="Z130" s="104" t="s">
        <v>25</v>
      </c>
      <c r="AA130" s="104">
        <v>3.3</v>
      </c>
      <c r="AB130" s="104">
        <v>3</v>
      </c>
      <c r="AC130" s="104">
        <f t="shared" si="18"/>
        <v>24</v>
      </c>
      <c r="AD130" s="104">
        <v>16.5</v>
      </c>
      <c r="AE130" s="104">
        <v>41</v>
      </c>
    </row>
    <row r="131" spans="1:31" s="111" customFormat="1" ht="11.1" hidden="1" customHeight="1" x14ac:dyDescent="0.25">
      <c r="A131" s="213">
        <v>130</v>
      </c>
      <c r="B131" s="131" t="s">
        <v>325</v>
      </c>
      <c r="C131" s="104" t="s">
        <v>114</v>
      </c>
      <c r="D131" s="102">
        <f t="shared" si="20"/>
        <v>0.31845982763413955</v>
      </c>
      <c r="E131" s="149">
        <v>0.75</v>
      </c>
      <c r="F131" s="157">
        <f t="shared" si="21"/>
        <v>0.52827384329986915</v>
      </c>
      <c r="G131" s="158">
        <v>1.3</v>
      </c>
      <c r="H131" s="158" t="s">
        <v>830</v>
      </c>
      <c r="I131" s="158">
        <v>0.191</v>
      </c>
      <c r="J131" s="158" t="s">
        <v>823</v>
      </c>
      <c r="K131" s="158">
        <v>0.23</v>
      </c>
      <c r="L131" s="159">
        <v>1.29</v>
      </c>
      <c r="M131" s="122">
        <v>1971</v>
      </c>
      <c r="N131" s="113">
        <v>172</v>
      </c>
      <c r="O131" s="117">
        <v>872</v>
      </c>
      <c r="P131" s="101">
        <f t="shared" si="22"/>
        <v>16.5</v>
      </c>
      <c r="Q131" s="117">
        <v>16</v>
      </c>
      <c r="R131" s="117">
        <f t="shared" ref="R131:R194" si="25">N131*P131</f>
        <v>2838</v>
      </c>
      <c r="S131" s="149">
        <f t="shared" si="23"/>
        <v>2396.8125</v>
      </c>
      <c r="T131" s="104">
        <f t="shared" ref="T131:T194" si="26">O131*P131</f>
        <v>14388</v>
      </c>
      <c r="U131" s="149">
        <f t="shared" si="24"/>
        <v>441.1875</v>
      </c>
      <c r="V131" s="104">
        <v>235</v>
      </c>
      <c r="W131" s="149">
        <f t="shared" ref="W131:W194" si="27">U131/V131</f>
        <v>1.8773936170212766</v>
      </c>
      <c r="X131" s="105">
        <v>5</v>
      </c>
      <c r="Y131" s="104" t="s">
        <v>25</v>
      </c>
      <c r="Z131" s="104" t="s">
        <v>25</v>
      </c>
      <c r="AA131" s="104">
        <v>3.3</v>
      </c>
      <c r="AB131" s="104">
        <v>4</v>
      </c>
      <c r="AC131" s="104">
        <f t="shared" ref="AC131:AC194" si="28">8*AB131</f>
        <v>32</v>
      </c>
      <c r="AD131" s="104">
        <v>16.5</v>
      </c>
      <c r="AE131" s="104">
        <v>57</v>
      </c>
    </row>
    <row r="132" spans="1:31" s="111" customFormat="1" ht="11.1" hidden="1" customHeight="1" x14ac:dyDescent="0.25">
      <c r="A132" s="213">
        <v>131</v>
      </c>
      <c r="B132" s="131" t="s">
        <v>327</v>
      </c>
      <c r="C132" s="104" t="s">
        <v>114</v>
      </c>
      <c r="D132" s="102">
        <f t="shared" si="20"/>
        <v>0.32967133571363177</v>
      </c>
      <c r="E132" s="149">
        <v>0.75</v>
      </c>
      <c r="F132" s="157">
        <f t="shared" si="21"/>
        <v>0.51803790613718415</v>
      </c>
      <c r="G132" s="158">
        <v>1.3</v>
      </c>
      <c r="H132" s="158" t="s">
        <v>830</v>
      </c>
      <c r="I132" s="158">
        <v>0.191</v>
      </c>
      <c r="J132" s="158" t="s">
        <v>823</v>
      </c>
      <c r="K132" s="158">
        <v>0.23</v>
      </c>
      <c r="L132" s="159">
        <v>1.29</v>
      </c>
      <c r="M132" s="122">
        <v>1971</v>
      </c>
      <c r="N132" s="113">
        <v>138</v>
      </c>
      <c r="O132" s="117">
        <v>662</v>
      </c>
      <c r="P132" s="101">
        <f t="shared" si="22"/>
        <v>16.5</v>
      </c>
      <c r="Q132" s="117">
        <v>18</v>
      </c>
      <c r="R132" s="117">
        <f t="shared" si="25"/>
        <v>2277</v>
      </c>
      <c r="S132" s="149">
        <f t="shared" si="23"/>
        <v>1942.375</v>
      </c>
      <c r="T132" s="104">
        <f t="shared" si="26"/>
        <v>10923</v>
      </c>
      <c r="U132" s="149">
        <f t="shared" si="24"/>
        <v>334.625</v>
      </c>
      <c r="V132" s="104">
        <v>222</v>
      </c>
      <c r="W132" s="149">
        <f t="shared" si="27"/>
        <v>1.5073198198198199</v>
      </c>
      <c r="X132" s="104">
        <v>5</v>
      </c>
      <c r="Y132" s="104" t="s">
        <v>25</v>
      </c>
      <c r="Z132" s="104" t="s">
        <v>25</v>
      </c>
      <c r="AA132" s="104">
        <v>3.3</v>
      </c>
      <c r="AB132" s="104">
        <v>3</v>
      </c>
      <c r="AC132" s="104">
        <f t="shared" si="28"/>
        <v>24</v>
      </c>
      <c r="AD132" s="104">
        <v>16.5</v>
      </c>
      <c r="AE132" s="104">
        <v>83</v>
      </c>
    </row>
    <row r="133" spans="1:31" s="111" customFormat="1" ht="11.1" hidden="1" customHeight="1" x14ac:dyDescent="0.25">
      <c r="A133" s="213">
        <v>132</v>
      </c>
      <c r="B133" s="131" t="s">
        <v>329</v>
      </c>
      <c r="C133" s="104" t="s">
        <v>114</v>
      </c>
      <c r="D133" s="102">
        <f t="shared" si="20"/>
        <v>0.3372835497835498</v>
      </c>
      <c r="E133" s="149">
        <v>0.75</v>
      </c>
      <c r="F133" s="157">
        <f t="shared" si="21"/>
        <v>0.51064294882079253</v>
      </c>
      <c r="G133" s="158">
        <v>1.3</v>
      </c>
      <c r="H133" s="158" t="s">
        <v>830</v>
      </c>
      <c r="I133" s="158">
        <v>0.191</v>
      </c>
      <c r="J133" s="158" t="s">
        <v>823</v>
      </c>
      <c r="K133" s="158">
        <v>0.23</v>
      </c>
      <c r="L133" s="159">
        <v>1.29</v>
      </c>
      <c r="M133" s="122">
        <v>1971</v>
      </c>
      <c r="N133" s="113">
        <v>121</v>
      </c>
      <c r="O133" s="117">
        <v>560</v>
      </c>
      <c r="P133" s="101">
        <f t="shared" si="22"/>
        <v>16.5</v>
      </c>
      <c r="Q133" s="117">
        <v>18</v>
      </c>
      <c r="R133" s="117">
        <f t="shared" si="25"/>
        <v>1996.5</v>
      </c>
      <c r="S133" s="149">
        <f t="shared" si="23"/>
        <v>1716.0625</v>
      </c>
      <c r="T133" s="104">
        <f t="shared" si="26"/>
        <v>9240</v>
      </c>
      <c r="U133" s="149">
        <f t="shared" si="24"/>
        <v>280.4375</v>
      </c>
      <c r="V133" s="104">
        <v>197</v>
      </c>
      <c r="W133" s="149">
        <f t="shared" si="27"/>
        <v>1.4235406091370559</v>
      </c>
      <c r="X133" s="105">
        <v>5</v>
      </c>
      <c r="Y133" s="104" t="s">
        <v>25</v>
      </c>
      <c r="Z133" s="104" t="s">
        <v>25</v>
      </c>
      <c r="AA133" s="104">
        <v>3.3</v>
      </c>
      <c r="AB133" s="104">
        <v>3</v>
      </c>
      <c r="AC133" s="104">
        <f t="shared" si="28"/>
        <v>24</v>
      </c>
      <c r="AD133" s="104">
        <v>16.5</v>
      </c>
      <c r="AE133" s="104"/>
    </row>
    <row r="134" spans="1:31" s="111" customFormat="1" ht="11.1" hidden="1" customHeight="1" x14ac:dyDescent="0.25">
      <c r="A134" s="210">
        <v>133</v>
      </c>
      <c r="B134" s="131" t="s">
        <v>331</v>
      </c>
      <c r="C134" s="104" t="s">
        <v>114</v>
      </c>
      <c r="D134" s="102">
        <f t="shared" si="20"/>
        <v>0.34571244358478403</v>
      </c>
      <c r="E134" s="149">
        <v>0.75</v>
      </c>
      <c r="F134" s="157">
        <f t="shared" si="21"/>
        <v>0.43711208504289445</v>
      </c>
      <c r="G134" s="158">
        <v>1.56</v>
      </c>
      <c r="H134" s="158" t="s">
        <v>829</v>
      </c>
      <c r="I134" s="158">
        <v>0.191</v>
      </c>
      <c r="J134" s="158" t="s">
        <v>823</v>
      </c>
      <c r="K134" s="158">
        <v>0.23</v>
      </c>
      <c r="L134" s="159">
        <v>1.29</v>
      </c>
      <c r="M134" s="122">
        <v>1971</v>
      </c>
      <c r="N134" s="113">
        <v>67</v>
      </c>
      <c r="O134" s="117">
        <v>235</v>
      </c>
      <c r="P134" s="101">
        <f t="shared" si="22"/>
        <v>33</v>
      </c>
      <c r="Q134" s="117">
        <v>36</v>
      </c>
      <c r="R134" s="117">
        <f t="shared" si="25"/>
        <v>2211</v>
      </c>
      <c r="S134" s="149">
        <f t="shared" si="23"/>
        <v>1973.375</v>
      </c>
      <c r="T134" s="104">
        <f t="shared" si="26"/>
        <v>7755</v>
      </c>
      <c r="U134" s="149">
        <f t="shared" si="24"/>
        <v>237.625</v>
      </c>
      <c r="V134" s="104">
        <v>161</v>
      </c>
      <c r="W134" s="149">
        <f t="shared" si="27"/>
        <v>1.4759316770186335</v>
      </c>
      <c r="X134" s="104">
        <v>10</v>
      </c>
      <c r="Y134" s="104" t="s">
        <v>116</v>
      </c>
      <c r="Z134" s="104" t="s">
        <v>25</v>
      </c>
      <c r="AA134" s="104">
        <v>3.3</v>
      </c>
      <c r="AB134" s="104">
        <v>1</v>
      </c>
      <c r="AC134" s="104">
        <f t="shared" si="28"/>
        <v>8</v>
      </c>
      <c r="AD134" s="104">
        <v>16.5</v>
      </c>
      <c r="AE134" s="104">
        <v>20</v>
      </c>
    </row>
    <row r="135" spans="1:31" s="111" customFormat="1" ht="11.1" hidden="1" customHeight="1" x14ac:dyDescent="0.25">
      <c r="A135" s="210">
        <v>134</v>
      </c>
      <c r="B135" s="131" t="s">
        <v>334</v>
      </c>
      <c r="C135" s="104" t="s">
        <v>114</v>
      </c>
      <c r="D135" s="102">
        <f t="shared" si="20"/>
        <v>0.29538866930171276</v>
      </c>
      <c r="E135" s="149">
        <v>0.75</v>
      </c>
      <c r="F135" s="157">
        <f t="shared" si="21"/>
        <v>0.44609026538804641</v>
      </c>
      <c r="G135" s="158">
        <v>1.3</v>
      </c>
      <c r="H135" s="158" t="s">
        <v>830</v>
      </c>
      <c r="I135" s="158">
        <v>0.191</v>
      </c>
      <c r="J135" s="158" t="s">
        <v>823</v>
      </c>
      <c r="K135" s="158">
        <v>0.23</v>
      </c>
      <c r="L135" s="159">
        <v>1.29</v>
      </c>
      <c r="M135" s="122">
        <v>1971</v>
      </c>
      <c r="N135" s="113">
        <v>108</v>
      </c>
      <c r="O135" s="117">
        <v>460</v>
      </c>
      <c r="P135" s="101">
        <f t="shared" si="22"/>
        <v>33</v>
      </c>
      <c r="Q135" s="117">
        <v>34</v>
      </c>
      <c r="R135" s="117">
        <f t="shared" si="25"/>
        <v>3564</v>
      </c>
      <c r="S135" s="149">
        <f t="shared" si="23"/>
        <v>3097.3125</v>
      </c>
      <c r="T135" s="104">
        <f t="shared" si="26"/>
        <v>15180</v>
      </c>
      <c r="U135" s="149">
        <f t="shared" si="24"/>
        <v>466.6875</v>
      </c>
      <c r="V135" s="104">
        <v>317</v>
      </c>
      <c r="W135" s="149">
        <f t="shared" si="27"/>
        <v>1.4722003154574133</v>
      </c>
      <c r="X135" s="105">
        <v>10</v>
      </c>
      <c r="Y135" s="104" t="s">
        <v>25</v>
      </c>
      <c r="Z135" s="104" t="s">
        <v>25</v>
      </c>
      <c r="AA135" s="104">
        <v>3.3</v>
      </c>
      <c r="AB135" s="104">
        <v>2</v>
      </c>
      <c r="AC135" s="104">
        <f t="shared" si="28"/>
        <v>16</v>
      </c>
      <c r="AD135" s="104">
        <v>16.5</v>
      </c>
      <c r="AE135" s="104">
        <v>40</v>
      </c>
    </row>
    <row r="136" spans="1:31" s="111" customFormat="1" ht="11.1" hidden="1" customHeight="1" x14ac:dyDescent="0.25">
      <c r="A136" s="210">
        <v>135</v>
      </c>
      <c r="B136" s="131" t="s">
        <v>336</v>
      </c>
      <c r="C136" s="104" t="s">
        <v>114</v>
      </c>
      <c r="D136" s="102">
        <f t="shared" si="20"/>
        <v>0.33367671044724867</v>
      </c>
      <c r="E136" s="149">
        <v>0.75</v>
      </c>
      <c r="F136" s="157">
        <f t="shared" si="21"/>
        <v>0.51488963210702343</v>
      </c>
      <c r="G136" s="158">
        <v>1.3</v>
      </c>
      <c r="H136" s="158" t="s">
        <v>830</v>
      </c>
      <c r="I136" s="158">
        <v>0.191</v>
      </c>
      <c r="J136" s="158" t="s">
        <v>823</v>
      </c>
      <c r="K136" s="158">
        <v>0.23</v>
      </c>
      <c r="L136" s="159">
        <v>1.29</v>
      </c>
      <c r="M136" s="122">
        <v>1971</v>
      </c>
      <c r="N136" s="113">
        <v>150</v>
      </c>
      <c r="O136" s="117">
        <v>706</v>
      </c>
      <c r="P136" s="101">
        <f t="shared" si="22"/>
        <v>16.5</v>
      </c>
      <c r="Q136" s="117">
        <v>17</v>
      </c>
      <c r="R136" s="117">
        <f t="shared" si="25"/>
        <v>2475</v>
      </c>
      <c r="S136" s="149">
        <f t="shared" si="23"/>
        <v>2117</v>
      </c>
      <c r="T136" s="104">
        <f t="shared" si="26"/>
        <v>11649</v>
      </c>
      <c r="U136" s="149">
        <f t="shared" si="24"/>
        <v>358</v>
      </c>
      <c r="V136" s="104">
        <v>249</v>
      </c>
      <c r="W136" s="149">
        <f t="shared" si="27"/>
        <v>1.4377510040160641</v>
      </c>
      <c r="X136" s="105">
        <v>5</v>
      </c>
      <c r="Y136" s="104" t="s">
        <v>25</v>
      </c>
      <c r="Z136" s="104" t="s">
        <v>25</v>
      </c>
      <c r="AA136" s="104">
        <v>3.3</v>
      </c>
      <c r="AB136" s="104">
        <v>3</v>
      </c>
      <c r="AC136" s="104">
        <f t="shared" si="28"/>
        <v>24</v>
      </c>
      <c r="AD136" s="104">
        <v>16.5</v>
      </c>
      <c r="AE136" s="104">
        <v>30</v>
      </c>
    </row>
    <row r="137" spans="1:31" s="111" customFormat="1" ht="11.1" hidden="1" customHeight="1" x14ac:dyDescent="0.25">
      <c r="A137" s="210">
        <v>136</v>
      </c>
      <c r="B137" s="131" t="s">
        <v>338</v>
      </c>
      <c r="C137" s="104" t="s">
        <v>114</v>
      </c>
      <c r="D137" s="102">
        <f t="shared" si="20"/>
        <v>0.36434108527131781</v>
      </c>
      <c r="E137" s="149">
        <v>0.75</v>
      </c>
      <c r="F137" s="157">
        <f t="shared" si="21"/>
        <v>0.49067693863196754</v>
      </c>
      <c r="G137" s="158">
        <v>1.3</v>
      </c>
      <c r="H137" s="158" t="s">
        <v>830</v>
      </c>
      <c r="I137" s="158">
        <v>0.191</v>
      </c>
      <c r="J137" s="158" t="s">
        <v>823</v>
      </c>
      <c r="K137" s="158">
        <v>0.23</v>
      </c>
      <c r="L137" s="159">
        <v>1.29</v>
      </c>
      <c r="M137" s="122">
        <v>1971</v>
      </c>
      <c r="N137" s="113">
        <v>115</v>
      </c>
      <c r="O137" s="117">
        <v>473</v>
      </c>
      <c r="P137" s="101">
        <f t="shared" si="22"/>
        <v>16.5</v>
      </c>
      <c r="Q137" s="117">
        <v>18</v>
      </c>
      <c r="R137" s="117">
        <f t="shared" si="25"/>
        <v>1897.5</v>
      </c>
      <c r="S137" s="149">
        <f t="shared" si="23"/>
        <v>1658.28125</v>
      </c>
      <c r="T137" s="104">
        <f t="shared" si="26"/>
        <v>7804.5</v>
      </c>
      <c r="U137" s="149">
        <f t="shared" si="24"/>
        <v>239.21875</v>
      </c>
      <c r="V137" s="104">
        <v>170</v>
      </c>
      <c r="W137" s="149">
        <f t="shared" si="27"/>
        <v>1.4071691176470589</v>
      </c>
      <c r="X137" s="105">
        <v>5</v>
      </c>
      <c r="Y137" s="104" t="s">
        <v>25</v>
      </c>
      <c r="Z137" s="104" t="s">
        <v>25</v>
      </c>
      <c r="AA137" s="104">
        <v>3.3</v>
      </c>
      <c r="AB137" s="104">
        <v>2</v>
      </c>
      <c r="AC137" s="104">
        <f t="shared" si="28"/>
        <v>16</v>
      </c>
      <c r="AD137" s="104">
        <v>16.5</v>
      </c>
      <c r="AE137" s="104">
        <v>20</v>
      </c>
    </row>
    <row r="138" spans="1:31" s="111" customFormat="1" ht="11.1" hidden="1" customHeight="1" x14ac:dyDescent="0.25">
      <c r="A138" s="213">
        <v>137</v>
      </c>
      <c r="B138" s="131" t="s">
        <v>340</v>
      </c>
      <c r="C138" s="104" t="s">
        <v>114</v>
      </c>
      <c r="D138" s="102">
        <f t="shared" si="20"/>
        <v>0.37552948843271428</v>
      </c>
      <c r="E138" s="149">
        <v>0.75</v>
      </c>
      <c r="F138" s="157">
        <f t="shared" si="21"/>
        <v>0.52501473246565433</v>
      </c>
      <c r="G138" s="158">
        <v>1.3</v>
      </c>
      <c r="H138" s="158" t="s">
        <v>830</v>
      </c>
      <c r="I138" s="158">
        <v>0.191</v>
      </c>
      <c r="J138" s="158" t="s">
        <v>823</v>
      </c>
      <c r="K138" s="158">
        <v>0.23</v>
      </c>
      <c r="L138" s="159">
        <v>1.29</v>
      </c>
      <c r="M138" s="122">
        <v>1961</v>
      </c>
      <c r="N138" s="113">
        <v>125</v>
      </c>
      <c r="O138" s="117">
        <v>558</v>
      </c>
      <c r="P138" s="101">
        <f t="shared" si="22"/>
        <v>13.2</v>
      </c>
      <c r="Q138" s="117">
        <v>16</v>
      </c>
      <c r="R138" s="117">
        <f t="shared" si="25"/>
        <v>1650</v>
      </c>
      <c r="S138" s="149">
        <f t="shared" si="23"/>
        <v>1422.9124999999999</v>
      </c>
      <c r="T138" s="104">
        <f t="shared" si="26"/>
        <v>7365.5999999999995</v>
      </c>
      <c r="U138" s="149">
        <f t="shared" si="24"/>
        <v>227.08750000000001</v>
      </c>
      <c r="V138" s="104">
        <v>187</v>
      </c>
      <c r="W138" s="149">
        <f t="shared" si="27"/>
        <v>1.2143716577540107</v>
      </c>
      <c r="X138" s="105">
        <v>4</v>
      </c>
      <c r="Y138" s="104" t="s">
        <v>341</v>
      </c>
      <c r="Z138" s="104" t="s">
        <v>25</v>
      </c>
      <c r="AA138" s="104">
        <v>3.3</v>
      </c>
      <c r="AB138" s="104">
        <v>2</v>
      </c>
      <c r="AC138" s="104">
        <f t="shared" si="28"/>
        <v>16</v>
      </c>
      <c r="AD138" s="104">
        <v>16.5</v>
      </c>
      <c r="AE138" s="104">
        <v>16</v>
      </c>
    </row>
    <row r="139" spans="1:31" s="111" customFormat="1" ht="11.1" hidden="1" customHeight="1" x14ac:dyDescent="0.25">
      <c r="A139" s="213">
        <v>138</v>
      </c>
      <c r="B139" s="131" t="s">
        <v>343</v>
      </c>
      <c r="C139" s="104" t="s">
        <v>114</v>
      </c>
      <c r="D139" s="102">
        <f t="shared" si="20"/>
        <v>0.37552948843271428</v>
      </c>
      <c r="E139" s="149">
        <v>0.75</v>
      </c>
      <c r="F139" s="157">
        <f t="shared" si="21"/>
        <v>0.52501473246565433</v>
      </c>
      <c r="G139" s="158">
        <v>1.3</v>
      </c>
      <c r="H139" s="158" t="s">
        <v>830</v>
      </c>
      <c r="I139" s="158">
        <v>0.191</v>
      </c>
      <c r="J139" s="158" t="s">
        <v>823</v>
      </c>
      <c r="K139" s="158">
        <v>0.23</v>
      </c>
      <c r="L139" s="159">
        <v>1.29</v>
      </c>
      <c r="M139" s="122">
        <v>1961</v>
      </c>
      <c r="N139" s="113">
        <v>125</v>
      </c>
      <c r="O139" s="117">
        <v>558</v>
      </c>
      <c r="P139" s="101">
        <f t="shared" si="22"/>
        <v>13.2</v>
      </c>
      <c r="Q139" s="117">
        <v>16</v>
      </c>
      <c r="R139" s="117">
        <f t="shared" si="25"/>
        <v>1650</v>
      </c>
      <c r="S139" s="149">
        <f t="shared" si="23"/>
        <v>1422.9124999999999</v>
      </c>
      <c r="T139" s="104">
        <f t="shared" si="26"/>
        <v>7365.5999999999995</v>
      </c>
      <c r="U139" s="149">
        <f t="shared" si="24"/>
        <v>227.08750000000001</v>
      </c>
      <c r="V139" s="104">
        <v>184</v>
      </c>
      <c r="W139" s="149">
        <f t="shared" si="27"/>
        <v>1.2341711956521739</v>
      </c>
      <c r="X139" s="105">
        <v>4</v>
      </c>
      <c r="Y139" s="104" t="s">
        <v>341</v>
      </c>
      <c r="Z139" s="104" t="s">
        <v>25</v>
      </c>
      <c r="AA139" s="104">
        <v>3.3</v>
      </c>
      <c r="AB139" s="104">
        <v>2</v>
      </c>
      <c r="AC139" s="104">
        <f t="shared" si="28"/>
        <v>16</v>
      </c>
      <c r="AD139" s="104">
        <v>16.5</v>
      </c>
      <c r="AE139" s="104">
        <v>16</v>
      </c>
    </row>
    <row r="140" spans="1:31" s="111" customFormat="1" ht="11.1" hidden="1" customHeight="1" x14ac:dyDescent="0.25">
      <c r="A140" s="213">
        <v>139</v>
      </c>
      <c r="B140" s="131" t="s">
        <v>345</v>
      </c>
      <c r="C140" s="104" t="s">
        <v>114</v>
      </c>
      <c r="D140" s="102">
        <f t="shared" si="20"/>
        <v>0.33435599332579796</v>
      </c>
      <c r="E140" s="149">
        <v>0.75</v>
      </c>
      <c r="F140" s="157">
        <f t="shared" si="21"/>
        <v>0.51313139890534454</v>
      </c>
      <c r="G140" s="158">
        <v>1.3</v>
      </c>
      <c r="H140" s="158" t="s">
        <v>830</v>
      </c>
      <c r="I140" s="158">
        <v>0.191</v>
      </c>
      <c r="J140" s="158" t="s">
        <v>823</v>
      </c>
      <c r="K140" s="158">
        <v>0.23</v>
      </c>
      <c r="L140" s="159">
        <v>1.29</v>
      </c>
      <c r="M140" s="122">
        <v>1961</v>
      </c>
      <c r="N140" s="113">
        <v>120</v>
      </c>
      <c r="O140" s="117">
        <v>563</v>
      </c>
      <c r="P140" s="101">
        <f t="shared" si="22"/>
        <v>16.5</v>
      </c>
      <c r="Q140" s="117">
        <v>17</v>
      </c>
      <c r="R140" s="117">
        <f t="shared" si="25"/>
        <v>1980</v>
      </c>
      <c r="S140" s="149">
        <f t="shared" si="23"/>
        <v>1697.96875</v>
      </c>
      <c r="T140" s="104">
        <f t="shared" si="26"/>
        <v>9289.5</v>
      </c>
      <c r="U140" s="149">
        <f t="shared" si="24"/>
        <v>282.03125</v>
      </c>
      <c r="V140" s="104">
        <v>194</v>
      </c>
      <c r="W140" s="149">
        <f t="shared" si="27"/>
        <v>1.4537693298969072</v>
      </c>
      <c r="X140" s="105">
        <v>5</v>
      </c>
      <c r="Y140" s="104" t="s">
        <v>25</v>
      </c>
      <c r="Z140" s="104" t="s">
        <v>25</v>
      </c>
      <c r="AA140" s="104">
        <v>3.3</v>
      </c>
      <c r="AB140" s="104">
        <v>3</v>
      </c>
      <c r="AC140" s="104">
        <f t="shared" si="28"/>
        <v>24</v>
      </c>
      <c r="AD140" s="104">
        <v>16.5</v>
      </c>
      <c r="AE140" s="104">
        <v>41</v>
      </c>
    </row>
    <row r="141" spans="1:31" s="111" customFormat="1" ht="11.1" hidden="1" customHeight="1" x14ac:dyDescent="0.25">
      <c r="A141" s="213">
        <v>140</v>
      </c>
      <c r="B141" s="131" t="s">
        <v>347</v>
      </c>
      <c r="C141" s="104" t="s">
        <v>114</v>
      </c>
      <c r="D141" s="102">
        <f t="shared" si="20"/>
        <v>0.32852919438285294</v>
      </c>
      <c r="E141" s="149">
        <v>0.75</v>
      </c>
      <c r="F141" s="157">
        <f t="shared" si="21"/>
        <v>0.5189931805399326</v>
      </c>
      <c r="G141" s="158">
        <v>1.3</v>
      </c>
      <c r="H141" s="158" t="s">
        <v>830</v>
      </c>
      <c r="I141" s="158">
        <v>0.191</v>
      </c>
      <c r="J141" s="158" t="s">
        <v>823</v>
      </c>
      <c r="K141" s="158">
        <v>0.23</v>
      </c>
      <c r="L141" s="159">
        <v>1.29</v>
      </c>
      <c r="M141" s="122">
        <v>1961</v>
      </c>
      <c r="N141" s="113">
        <v>136</v>
      </c>
      <c r="O141" s="117">
        <v>656</v>
      </c>
      <c r="P141" s="101">
        <f t="shared" si="22"/>
        <v>16.5</v>
      </c>
      <c r="Q141" s="117">
        <v>17</v>
      </c>
      <c r="R141" s="117">
        <f t="shared" si="25"/>
        <v>2244</v>
      </c>
      <c r="S141" s="149">
        <f t="shared" si="23"/>
        <v>1912.5625</v>
      </c>
      <c r="T141" s="104">
        <f t="shared" si="26"/>
        <v>10824</v>
      </c>
      <c r="U141" s="149">
        <f t="shared" si="24"/>
        <v>331.4375</v>
      </c>
      <c r="V141" s="104">
        <v>226</v>
      </c>
      <c r="W141" s="149">
        <f t="shared" si="27"/>
        <v>1.466537610619469</v>
      </c>
      <c r="X141" s="105">
        <v>5</v>
      </c>
      <c r="Y141" s="104" t="s">
        <v>25</v>
      </c>
      <c r="Z141" s="104" t="s">
        <v>25</v>
      </c>
      <c r="AA141" s="104">
        <v>3.3</v>
      </c>
      <c r="AB141" s="104">
        <v>3</v>
      </c>
      <c r="AC141" s="104">
        <f t="shared" si="28"/>
        <v>24</v>
      </c>
      <c r="AD141" s="104">
        <v>16.5</v>
      </c>
      <c r="AE141" s="104">
        <v>42</v>
      </c>
    </row>
    <row r="142" spans="1:31" s="111" customFormat="1" ht="11.1" hidden="1" customHeight="1" x14ac:dyDescent="0.25">
      <c r="A142" s="211">
        <v>141</v>
      </c>
      <c r="B142" s="131" t="s">
        <v>349</v>
      </c>
      <c r="C142" s="122" t="s">
        <v>765</v>
      </c>
      <c r="D142" s="102">
        <f t="shared" si="20"/>
        <v>0.31385281385281388</v>
      </c>
      <c r="E142" s="149">
        <v>0.75</v>
      </c>
      <c r="F142" s="157">
        <f t="shared" si="21"/>
        <v>0.47561089341692792</v>
      </c>
      <c r="G142" s="158">
        <v>1.3</v>
      </c>
      <c r="H142" s="158" t="s">
        <v>830</v>
      </c>
      <c r="I142" s="158">
        <v>0.191</v>
      </c>
      <c r="J142" s="158" t="s">
        <v>823</v>
      </c>
      <c r="K142" s="158">
        <v>0.23</v>
      </c>
      <c r="L142" s="159">
        <v>1.29</v>
      </c>
      <c r="M142" s="122">
        <v>1946</v>
      </c>
      <c r="N142" s="113">
        <v>100</v>
      </c>
      <c r="O142" s="117">
        <v>440</v>
      </c>
      <c r="P142" s="101">
        <f t="shared" si="22"/>
        <v>23.099999999999998</v>
      </c>
      <c r="Q142" s="117">
        <v>22</v>
      </c>
      <c r="R142" s="117">
        <f t="shared" si="25"/>
        <v>2310</v>
      </c>
      <c r="S142" s="149">
        <f t="shared" si="23"/>
        <v>1998.8125</v>
      </c>
      <c r="T142" s="104">
        <f t="shared" si="26"/>
        <v>10163.999999999998</v>
      </c>
      <c r="U142" s="149">
        <f t="shared" si="24"/>
        <v>311.1875</v>
      </c>
      <c r="V142" s="104">
        <v>163</v>
      </c>
      <c r="W142" s="149">
        <f t="shared" si="27"/>
        <v>1.9091257668711656</v>
      </c>
      <c r="X142" s="105">
        <v>7</v>
      </c>
      <c r="Y142" s="104" t="s">
        <v>25</v>
      </c>
      <c r="Z142" s="104" t="s">
        <v>25</v>
      </c>
      <c r="AA142" s="104">
        <v>3.3</v>
      </c>
      <c r="AB142" s="104">
        <v>2</v>
      </c>
      <c r="AC142" s="104">
        <f t="shared" si="28"/>
        <v>16</v>
      </c>
      <c r="AD142" s="104">
        <v>16.5</v>
      </c>
      <c r="AE142" s="104">
        <v>45</v>
      </c>
    </row>
    <row r="143" spans="1:31" s="111" customFormat="1" ht="11.1" hidden="1" customHeight="1" x14ac:dyDescent="0.25">
      <c r="A143" s="216">
        <v>142</v>
      </c>
      <c r="B143" s="131" t="s">
        <v>351</v>
      </c>
      <c r="C143" s="104" t="s">
        <v>169</v>
      </c>
      <c r="D143" s="102">
        <f t="shared" si="20"/>
        <v>0.44646464646464651</v>
      </c>
      <c r="E143" s="149">
        <v>0.55000000000000004</v>
      </c>
      <c r="F143" s="157">
        <f t="shared" si="21"/>
        <v>0.48349489664747025</v>
      </c>
      <c r="G143" s="158">
        <v>1.87</v>
      </c>
      <c r="H143" s="158" t="s">
        <v>830</v>
      </c>
      <c r="I143" s="158">
        <v>0.2</v>
      </c>
      <c r="J143" s="158" t="s">
        <v>823</v>
      </c>
      <c r="K143" s="158">
        <v>0.23</v>
      </c>
      <c r="L143" s="159">
        <v>1.28</v>
      </c>
      <c r="M143" s="122">
        <v>1919</v>
      </c>
      <c r="N143" s="113">
        <v>76</v>
      </c>
      <c r="O143" s="117">
        <v>220</v>
      </c>
      <c r="P143" s="101">
        <f t="shared" si="22"/>
        <v>19.799999999999997</v>
      </c>
      <c r="Q143" s="117">
        <v>17</v>
      </c>
      <c r="R143" s="117">
        <f t="shared" si="25"/>
        <v>1504.7999999999997</v>
      </c>
      <c r="S143" s="149">
        <f t="shared" si="23"/>
        <v>1372.6124999999997</v>
      </c>
      <c r="T143" s="104">
        <f t="shared" si="26"/>
        <v>4355.9999999999991</v>
      </c>
      <c r="U143" s="149">
        <f t="shared" si="24"/>
        <v>132.1875</v>
      </c>
      <c r="V143" s="160">
        <v>110</v>
      </c>
      <c r="W143" s="149">
        <f t="shared" si="27"/>
        <v>1.2017045454545454</v>
      </c>
      <c r="X143" s="104">
        <v>6</v>
      </c>
      <c r="Y143" s="104" t="s">
        <v>25</v>
      </c>
      <c r="Z143" s="104" t="s">
        <v>25</v>
      </c>
      <c r="AA143" s="104">
        <v>3.3</v>
      </c>
      <c r="AB143" s="104">
        <v>1</v>
      </c>
      <c r="AC143" s="104">
        <f t="shared" si="28"/>
        <v>8</v>
      </c>
      <c r="AD143" s="104">
        <v>16.5</v>
      </c>
      <c r="AE143" s="104">
        <v>14</v>
      </c>
    </row>
    <row r="144" spans="1:31" s="111" customFormat="1" ht="11.1" hidden="1" customHeight="1" x14ac:dyDescent="0.25">
      <c r="A144" s="216">
        <v>143</v>
      </c>
      <c r="B144" s="131" t="s">
        <v>353</v>
      </c>
      <c r="C144" s="104" t="s">
        <v>169</v>
      </c>
      <c r="D144" s="102">
        <f t="shared" si="20"/>
        <v>0.577933177933178</v>
      </c>
      <c r="E144" s="149">
        <v>0.55000000000000004</v>
      </c>
      <c r="F144" s="157">
        <f t="shared" si="21"/>
        <v>0.42350169736488308</v>
      </c>
      <c r="G144" s="158">
        <v>1.87</v>
      </c>
      <c r="H144" s="158" t="s">
        <v>830</v>
      </c>
      <c r="I144" s="158">
        <v>0.2</v>
      </c>
      <c r="J144" s="158" t="s">
        <v>823</v>
      </c>
      <c r="K144" s="158">
        <v>0.23</v>
      </c>
      <c r="L144" s="159">
        <v>1.28</v>
      </c>
      <c r="M144" s="122">
        <v>1919</v>
      </c>
      <c r="N144" s="113">
        <v>62</v>
      </c>
      <c r="O144" s="117">
        <v>130</v>
      </c>
      <c r="P144" s="101">
        <f t="shared" si="22"/>
        <v>19.799999999999997</v>
      </c>
      <c r="Q144" s="117">
        <v>17</v>
      </c>
      <c r="R144" s="117">
        <f t="shared" si="25"/>
        <v>1227.5999999999999</v>
      </c>
      <c r="S144" s="149">
        <f t="shared" si="23"/>
        <v>1152.7874999999999</v>
      </c>
      <c r="T144" s="104">
        <f t="shared" si="26"/>
        <v>2573.9999999999995</v>
      </c>
      <c r="U144" s="149">
        <f t="shared" si="24"/>
        <v>74.8125</v>
      </c>
      <c r="V144" s="160">
        <v>61</v>
      </c>
      <c r="W144" s="149">
        <f t="shared" si="27"/>
        <v>1.2264344262295082</v>
      </c>
      <c r="X144" s="104">
        <v>6</v>
      </c>
      <c r="Y144" s="104" t="s">
        <v>25</v>
      </c>
      <c r="Z144" s="104" t="s">
        <v>25</v>
      </c>
      <c r="AA144" s="104">
        <v>3.3</v>
      </c>
      <c r="AB144" s="104">
        <v>1</v>
      </c>
      <c r="AC144" s="104">
        <f t="shared" si="28"/>
        <v>8</v>
      </c>
      <c r="AD144" s="104">
        <v>16.5</v>
      </c>
      <c r="AE144" s="104">
        <v>11</v>
      </c>
    </row>
    <row r="145" spans="1:31" s="111" customFormat="1" ht="11.1" hidden="1" customHeight="1" x14ac:dyDescent="0.25">
      <c r="A145" s="216">
        <v>144</v>
      </c>
      <c r="B145" s="131" t="s">
        <v>355</v>
      </c>
      <c r="C145" s="104" t="s">
        <v>169</v>
      </c>
      <c r="D145" s="102">
        <f t="shared" si="20"/>
        <v>0.4714659283187202</v>
      </c>
      <c r="E145" s="149">
        <v>0.55000000000000004</v>
      </c>
      <c r="F145" s="157">
        <f t="shared" si="21"/>
        <v>0.5038293230016313</v>
      </c>
      <c r="G145" s="158">
        <v>1.87</v>
      </c>
      <c r="H145" s="158" t="s">
        <v>830</v>
      </c>
      <c r="I145" s="158">
        <v>0.2</v>
      </c>
      <c r="J145" s="158" t="s">
        <v>823</v>
      </c>
      <c r="K145" s="158">
        <v>0.23</v>
      </c>
      <c r="L145" s="159">
        <v>1.28</v>
      </c>
      <c r="M145" s="122">
        <v>1919</v>
      </c>
      <c r="N145" s="113">
        <v>69</v>
      </c>
      <c r="O145" s="117">
        <v>197</v>
      </c>
      <c r="P145" s="101">
        <f t="shared" si="22"/>
        <v>16.5</v>
      </c>
      <c r="Q145" s="117">
        <v>18</v>
      </c>
      <c r="R145" s="117">
        <f t="shared" si="25"/>
        <v>1138.5</v>
      </c>
      <c r="S145" s="149">
        <f t="shared" si="23"/>
        <v>1040.90625</v>
      </c>
      <c r="T145" s="104">
        <f t="shared" si="26"/>
        <v>3250.5</v>
      </c>
      <c r="U145" s="149">
        <f t="shared" si="24"/>
        <v>97.59375</v>
      </c>
      <c r="V145" s="104">
        <v>80</v>
      </c>
      <c r="W145" s="149">
        <f t="shared" si="27"/>
        <v>1.219921875</v>
      </c>
      <c r="X145" s="104">
        <v>5</v>
      </c>
      <c r="Y145" s="104" t="s">
        <v>25</v>
      </c>
      <c r="Z145" s="104" t="s">
        <v>25</v>
      </c>
      <c r="AA145" s="104">
        <v>3.3</v>
      </c>
      <c r="AB145" s="104">
        <v>1</v>
      </c>
      <c r="AC145" s="104">
        <f t="shared" si="28"/>
        <v>8</v>
      </c>
      <c r="AD145" s="104">
        <v>16.5</v>
      </c>
      <c r="AE145" s="104">
        <v>18</v>
      </c>
    </row>
    <row r="146" spans="1:31" s="111" customFormat="1" ht="11.1" hidden="1" customHeight="1" x14ac:dyDescent="0.25">
      <c r="A146" s="216">
        <v>145</v>
      </c>
      <c r="B146" s="131" t="s">
        <v>357</v>
      </c>
      <c r="C146" s="104" t="s">
        <v>169</v>
      </c>
      <c r="D146" s="102">
        <f t="shared" si="20"/>
        <v>0.42551341226837913</v>
      </c>
      <c r="E146" s="149">
        <v>0.55000000000000004</v>
      </c>
      <c r="F146" s="157">
        <f t="shared" si="21"/>
        <v>0.49388932557773935</v>
      </c>
      <c r="G146" s="158">
        <v>1.87</v>
      </c>
      <c r="H146" s="158" t="s">
        <v>830</v>
      </c>
      <c r="I146" s="158">
        <v>0.2</v>
      </c>
      <c r="J146" s="158" t="s">
        <v>823</v>
      </c>
      <c r="K146" s="158">
        <v>0.23</v>
      </c>
      <c r="L146" s="159">
        <v>1.28</v>
      </c>
      <c r="M146" s="122">
        <v>1919</v>
      </c>
      <c r="N146" s="113">
        <v>49</v>
      </c>
      <c r="O146" s="117">
        <v>151</v>
      </c>
      <c r="P146" s="101">
        <f t="shared" si="22"/>
        <v>19.799999999999997</v>
      </c>
      <c r="Q146" s="117">
        <v>19</v>
      </c>
      <c r="R146" s="117">
        <f t="shared" si="25"/>
        <v>970.19999999999982</v>
      </c>
      <c r="S146" s="149">
        <f t="shared" si="23"/>
        <v>881.99999999999977</v>
      </c>
      <c r="T146" s="104">
        <f t="shared" si="26"/>
        <v>2989.7999999999997</v>
      </c>
      <c r="U146" s="149">
        <f t="shared" si="24"/>
        <v>88.199999999999989</v>
      </c>
      <c r="V146" s="160">
        <v>73</v>
      </c>
      <c r="W146" s="149">
        <f t="shared" si="27"/>
        <v>1.2082191780821916</v>
      </c>
      <c r="X146" s="104">
        <v>6</v>
      </c>
      <c r="Y146" s="104" t="s">
        <v>25</v>
      </c>
      <c r="Z146" s="104" t="s">
        <v>116</v>
      </c>
      <c r="AA146" s="104">
        <v>3.3</v>
      </c>
      <c r="AB146" s="104">
        <v>1</v>
      </c>
      <c r="AC146" s="104">
        <f t="shared" si="28"/>
        <v>8</v>
      </c>
      <c r="AD146" s="104">
        <v>16.5</v>
      </c>
      <c r="AE146" s="104">
        <v>6</v>
      </c>
    </row>
    <row r="147" spans="1:31" s="111" customFormat="1" ht="11.1" hidden="1" customHeight="1" x14ac:dyDescent="0.25">
      <c r="A147" s="211">
        <v>146</v>
      </c>
      <c r="B147" s="137" t="s">
        <v>359</v>
      </c>
      <c r="C147" s="104" t="s">
        <v>765</v>
      </c>
      <c r="D147" s="102">
        <f t="shared" si="20"/>
        <v>0.35379435379435376</v>
      </c>
      <c r="E147" s="149">
        <v>0.75</v>
      </c>
      <c r="F147" s="157">
        <f t="shared" si="21"/>
        <v>0.5391403199731577</v>
      </c>
      <c r="G147" s="163">
        <v>1.3</v>
      </c>
      <c r="H147" s="163" t="s">
        <v>830</v>
      </c>
      <c r="I147" s="163">
        <v>0.191</v>
      </c>
      <c r="J147" s="163" t="s">
        <v>823</v>
      </c>
      <c r="K147" s="163">
        <v>0.22</v>
      </c>
      <c r="L147" s="159">
        <v>1.29</v>
      </c>
      <c r="M147" s="122">
        <v>1971</v>
      </c>
      <c r="N147" s="113">
        <v>142</v>
      </c>
      <c r="O147" s="117">
        <v>702</v>
      </c>
      <c r="P147" s="101">
        <f t="shared" si="22"/>
        <v>13.2</v>
      </c>
      <c r="Q147" s="117">
        <v>13</v>
      </c>
      <c r="R147" s="117">
        <f t="shared" si="25"/>
        <v>1874.3999999999999</v>
      </c>
      <c r="S147" s="149">
        <f t="shared" si="23"/>
        <v>1586.1124999999997</v>
      </c>
      <c r="T147" s="104">
        <f t="shared" si="26"/>
        <v>9266.4</v>
      </c>
      <c r="U147" s="149">
        <f t="shared" si="24"/>
        <v>288.28750000000002</v>
      </c>
      <c r="V147" s="104">
        <v>170</v>
      </c>
      <c r="W147" s="149">
        <f t="shared" si="27"/>
        <v>1.695808823529412</v>
      </c>
      <c r="X147" s="105">
        <v>4</v>
      </c>
      <c r="Y147" s="104" t="s">
        <v>25</v>
      </c>
      <c r="Z147" s="104" t="s">
        <v>25</v>
      </c>
      <c r="AA147" s="104">
        <v>3.3</v>
      </c>
      <c r="AB147" s="104">
        <v>2</v>
      </c>
      <c r="AC147" s="104">
        <f t="shared" si="28"/>
        <v>16</v>
      </c>
      <c r="AD147" s="104">
        <v>16.5</v>
      </c>
      <c r="AE147" s="104">
        <v>18</v>
      </c>
    </row>
    <row r="148" spans="1:31" s="111" customFormat="1" ht="11.1" hidden="1" customHeight="1" x14ac:dyDescent="0.25">
      <c r="A148" s="216">
        <v>147</v>
      </c>
      <c r="B148" s="131" t="s">
        <v>361</v>
      </c>
      <c r="C148" s="104" t="s">
        <v>169</v>
      </c>
      <c r="D148" s="102">
        <f t="shared" si="20"/>
        <v>0.40834083408340832</v>
      </c>
      <c r="E148" s="149">
        <v>0.55000000000000004</v>
      </c>
      <c r="F148" s="157">
        <f t="shared" si="21"/>
        <v>0.5462986774430566</v>
      </c>
      <c r="G148" s="158">
        <v>1.87</v>
      </c>
      <c r="H148" s="158" t="s">
        <v>830</v>
      </c>
      <c r="I148" s="158">
        <v>0.2</v>
      </c>
      <c r="J148" s="158" t="s">
        <v>823</v>
      </c>
      <c r="K148" s="158">
        <v>0.23</v>
      </c>
      <c r="L148" s="159">
        <v>1.28</v>
      </c>
      <c r="M148" s="122">
        <v>1918</v>
      </c>
      <c r="N148" s="113">
        <v>58</v>
      </c>
      <c r="O148" s="117">
        <v>202</v>
      </c>
      <c r="P148" s="101">
        <f t="shared" si="22"/>
        <v>16.5</v>
      </c>
      <c r="Q148" s="117">
        <v>18</v>
      </c>
      <c r="R148" s="117">
        <f t="shared" si="25"/>
        <v>957</v>
      </c>
      <c r="S148" s="149">
        <f t="shared" si="23"/>
        <v>856.75</v>
      </c>
      <c r="T148" s="104">
        <f t="shared" si="26"/>
        <v>3333</v>
      </c>
      <c r="U148" s="149">
        <f t="shared" si="24"/>
        <v>100.25</v>
      </c>
      <c r="V148" s="160">
        <v>66</v>
      </c>
      <c r="W148" s="149">
        <f t="shared" si="27"/>
        <v>1.518939393939394</v>
      </c>
      <c r="X148" s="104">
        <v>5</v>
      </c>
      <c r="Y148" s="104" t="s">
        <v>25</v>
      </c>
      <c r="Z148" s="104" t="s">
        <v>25</v>
      </c>
      <c r="AA148" s="104">
        <v>3.3</v>
      </c>
      <c r="AB148" s="104">
        <v>1</v>
      </c>
      <c r="AC148" s="104">
        <f t="shared" si="28"/>
        <v>8</v>
      </c>
      <c r="AD148" s="104">
        <v>16.5</v>
      </c>
      <c r="AE148" s="104">
        <v>18</v>
      </c>
    </row>
    <row r="149" spans="1:31" s="111" customFormat="1" ht="11.1" hidden="1" customHeight="1" x14ac:dyDescent="0.25">
      <c r="A149" s="216">
        <v>148</v>
      </c>
      <c r="B149" s="131" t="s">
        <v>363</v>
      </c>
      <c r="C149" s="104" t="s">
        <v>169</v>
      </c>
      <c r="D149" s="102">
        <f t="shared" si="20"/>
        <v>0.43302591128678086</v>
      </c>
      <c r="E149" s="149">
        <v>0.55000000000000004</v>
      </c>
      <c r="F149" s="157">
        <f t="shared" si="21"/>
        <v>0.49194737691314777</v>
      </c>
      <c r="G149" s="158">
        <v>1.87</v>
      </c>
      <c r="H149" s="158" t="s">
        <v>830</v>
      </c>
      <c r="I149" s="158">
        <v>0.2</v>
      </c>
      <c r="J149" s="158" t="s">
        <v>823</v>
      </c>
      <c r="K149" s="158">
        <v>0.23</v>
      </c>
      <c r="L149" s="159">
        <v>1.28</v>
      </c>
      <c r="M149" s="122">
        <v>1918</v>
      </c>
      <c r="N149" s="113">
        <v>84</v>
      </c>
      <c r="O149" s="117">
        <v>253</v>
      </c>
      <c r="P149" s="101">
        <f t="shared" si="22"/>
        <v>19.799999999999997</v>
      </c>
      <c r="Q149" s="117">
        <v>18</v>
      </c>
      <c r="R149" s="117">
        <f t="shared" si="25"/>
        <v>1663.1999999999998</v>
      </c>
      <c r="S149" s="149">
        <f t="shared" si="23"/>
        <v>1509.9749999999999</v>
      </c>
      <c r="T149" s="104">
        <f t="shared" si="26"/>
        <v>5009.3999999999996</v>
      </c>
      <c r="U149" s="149">
        <f t="shared" si="24"/>
        <v>153.22500000000002</v>
      </c>
      <c r="V149" s="104">
        <v>106</v>
      </c>
      <c r="W149" s="149">
        <f t="shared" si="27"/>
        <v>1.4455188679245285</v>
      </c>
      <c r="X149" s="104">
        <v>6</v>
      </c>
      <c r="Y149" s="104" t="s">
        <v>25</v>
      </c>
      <c r="Z149" s="104" t="s">
        <v>116</v>
      </c>
      <c r="AA149" s="104">
        <v>3.3</v>
      </c>
      <c r="AB149" s="104">
        <v>1</v>
      </c>
      <c r="AC149" s="104">
        <f t="shared" si="28"/>
        <v>8</v>
      </c>
      <c r="AD149" s="104">
        <v>16.5</v>
      </c>
      <c r="AE149" s="104">
        <v>10</v>
      </c>
    </row>
    <row r="150" spans="1:31" s="111" customFormat="1" ht="11.1" hidden="1" customHeight="1" x14ac:dyDescent="0.25">
      <c r="A150" s="216">
        <v>149</v>
      </c>
      <c r="B150" s="131" t="s">
        <v>365</v>
      </c>
      <c r="C150" s="104" t="s">
        <v>169</v>
      </c>
      <c r="D150" s="102">
        <f t="shared" si="20"/>
        <v>0.5191919191919192</v>
      </c>
      <c r="E150" s="149">
        <v>0.55000000000000004</v>
      </c>
      <c r="F150" s="157">
        <f t="shared" si="21"/>
        <v>0.44424268217191382</v>
      </c>
      <c r="G150" s="158">
        <v>1.87</v>
      </c>
      <c r="H150" s="158" t="s">
        <v>830</v>
      </c>
      <c r="I150" s="158">
        <v>0.2</v>
      </c>
      <c r="J150" s="158" t="s">
        <v>823</v>
      </c>
      <c r="K150" s="158">
        <v>0.23</v>
      </c>
      <c r="L150" s="159">
        <v>1.28</v>
      </c>
      <c r="M150" s="122">
        <v>1918</v>
      </c>
      <c r="N150" s="113">
        <v>46</v>
      </c>
      <c r="O150" s="117">
        <v>110</v>
      </c>
      <c r="P150" s="101">
        <f t="shared" si="22"/>
        <v>19.799999999999997</v>
      </c>
      <c r="Q150" s="117">
        <v>18</v>
      </c>
      <c r="R150" s="117">
        <f t="shared" si="25"/>
        <v>910.79999999999984</v>
      </c>
      <c r="S150" s="149">
        <f t="shared" si="23"/>
        <v>848.73749999999984</v>
      </c>
      <c r="T150" s="104">
        <f t="shared" si="26"/>
        <v>2177.9999999999995</v>
      </c>
      <c r="U150" s="149">
        <f t="shared" si="24"/>
        <v>62.0625</v>
      </c>
      <c r="V150" s="104">
        <v>45</v>
      </c>
      <c r="W150" s="149">
        <f t="shared" si="27"/>
        <v>1.3791666666666667</v>
      </c>
      <c r="X150" s="104">
        <v>6</v>
      </c>
      <c r="Y150" s="104" t="s">
        <v>25</v>
      </c>
      <c r="Z150" s="104" t="s">
        <v>25</v>
      </c>
      <c r="AA150" s="104">
        <v>3.3</v>
      </c>
      <c r="AB150" s="104">
        <v>1</v>
      </c>
      <c r="AC150" s="104">
        <f t="shared" si="28"/>
        <v>8</v>
      </c>
      <c r="AD150" s="104">
        <v>16.5</v>
      </c>
      <c r="AE150" s="104">
        <v>13</v>
      </c>
    </row>
    <row r="151" spans="1:31" s="111" customFormat="1" ht="11.1" hidden="1" customHeight="1" x14ac:dyDescent="0.25">
      <c r="A151" s="216">
        <v>150</v>
      </c>
      <c r="B151" s="131" t="s">
        <v>367</v>
      </c>
      <c r="C151" s="104" t="s">
        <v>114</v>
      </c>
      <c r="D151" s="102">
        <f t="shared" si="20"/>
        <v>0.25908570238467143</v>
      </c>
      <c r="E151" s="149">
        <v>0.75</v>
      </c>
      <c r="F151" s="157">
        <f t="shared" si="21"/>
        <v>0.54420016077170419</v>
      </c>
      <c r="G151" s="158">
        <v>1.3</v>
      </c>
      <c r="H151" s="158" t="s">
        <v>830</v>
      </c>
      <c r="I151" s="158">
        <v>0.191</v>
      </c>
      <c r="J151" s="158" t="s">
        <v>823</v>
      </c>
      <c r="K151" s="158">
        <v>0.23</v>
      </c>
      <c r="L151" s="159">
        <v>1.29</v>
      </c>
      <c r="M151" s="122">
        <v>1961</v>
      </c>
      <c r="N151" s="113">
        <v>46</v>
      </c>
      <c r="O151" s="117">
        <v>291</v>
      </c>
      <c r="P151" s="101">
        <f t="shared" si="22"/>
        <v>19.799999999999997</v>
      </c>
      <c r="Q151" s="117">
        <v>18</v>
      </c>
      <c r="R151" s="117">
        <f t="shared" si="25"/>
        <v>910.79999999999984</v>
      </c>
      <c r="S151" s="149">
        <f t="shared" si="23"/>
        <v>751.34999999999991</v>
      </c>
      <c r="T151" s="104">
        <f t="shared" si="26"/>
        <v>5761.7999999999993</v>
      </c>
      <c r="U151" s="149">
        <f t="shared" si="24"/>
        <v>159.44999999999999</v>
      </c>
      <c r="V151" s="104">
        <v>101</v>
      </c>
      <c r="W151" s="149">
        <f t="shared" si="27"/>
        <v>1.5787128712871286</v>
      </c>
      <c r="X151" s="105">
        <v>6</v>
      </c>
      <c r="Y151" s="104" t="s">
        <v>25</v>
      </c>
      <c r="Z151" s="104" t="s">
        <v>25</v>
      </c>
      <c r="AA151" s="104">
        <v>3.3</v>
      </c>
      <c r="AB151" s="104">
        <v>4</v>
      </c>
      <c r="AC151" s="104">
        <f t="shared" si="28"/>
        <v>32</v>
      </c>
      <c r="AD151" s="104">
        <v>16.5</v>
      </c>
      <c r="AE151" s="104">
        <v>70</v>
      </c>
    </row>
    <row r="152" spans="1:31" s="111" customFormat="1" ht="11.1" hidden="1" customHeight="1" x14ac:dyDescent="0.25">
      <c r="A152" s="213">
        <v>151</v>
      </c>
      <c r="B152" s="131" t="s">
        <v>369</v>
      </c>
      <c r="C152" s="104" t="s">
        <v>763</v>
      </c>
      <c r="D152" s="102">
        <f t="shared" si="20"/>
        <v>0.24505050505050505</v>
      </c>
      <c r="E152" s="149">
        <v>0.75</v>
      </c>
      <c r="F152" s="157">
        <f t="shared" si="21"/>
        <v>0.44151466749106899</v>
      </c>
      <c r="G152" s="158">
        <v>0.98</v>
      </c>
      <c r="H152" s="158" t="s">
        <v>830</v>
      </c>
      <c r="I152" s="158">
        <v>0.19500000000000001</v>
      </c>
      <c r="J152" s="158" t="s">
        <v>823</v>
      </c>
      <c r="K152" s="158">
        <v>0.23</v>
      </c>
      <c r="L152" s="159">
        <v>1.21</v>
      </c>
      <c r="M152" s="122">
        <v>1981</v>
      </c>
      <c r="N152" s="113">
        <v>166</v>
      </c>
      <c r="O152" s="117">
        <v>900</v>
      </c>
      <c r="P152" s="101">
        <f t="shared" si="22"/>
        <v>33</v>
      </c>
      <c r="Q152" s="117">
        <v>31</v>
      </c>
      <c r="R152" s="117">
        <f t="shared" si="25"/>
        <v>5478</v>
      </c>
      <c r="S152" s="149">
        <f t="shared" si="23"/>
        <v>4563.8125</v>
      </c>
      <c r="T152" s="104">
        <f t="shared" si="26"/>
        <v>29700</v>
      </c>
      <c r="U152" s="149">
        <f t="shared" si="24"/>
        <v>914.1875</v>
      </c>
      <c r="V152" s="104">
        <v>606</v>
      </c>
      <c r="W152" s="149">
        <f t="shared" si="27"/>
        <v>1.5085602310231023</v>
      </c>
      <c r="X152" s="105">
        <v>10</v>
      </c>
      <c r="Y152" s="104" t="s">
        <v>25</v>
      </c>
      <c r="Z152" s="104" t="s">
        <v>25</v>
      </c>
      <c r="AA152" s="104">
        <v>3.3</v>
      </c>
      <c r="AB152" s="104">
        <v>4</v>
      </c>
      <c r="AC152" s="104">
        <f t="shared" si="28"/>
        <v>32</v>
      </c>
      <c r="AD152" s="104">
        <v>16.5</v>
      </c>
      <c r="AE152" s="104">
        <v>99</v>
      </c>
    </row>
    <row r="153" spans="1:31" s="111" customFormat="1" ht="11.1" hidden="1" customHeight="1" x14ac:dyDescent="0.25">
      <c r="A153" s="213">
        <v>152</v>
      </c>
      <c r="B153" s="131" t="s">
        <v>371</v>
      </c>
      <c r="C153" s="104" t="s">
        <v>169</v>
      </c>
      <c r="D153" s="102">
        <f t="shared" si="20"/>
        <v>0.35886809269162206</v>
      </c>
      <c r="E153" s="149">
        <v>0.75</v>
      </c>
      <c r="F153" s="157">
        <f t="shared" si="21"/>
        <v>0.65688574909971442</v>
      </c>
      <c r="G153" s="158">
        <v>1.87</v>
      </c>
      <c r="H153" s="158" t="s">
        <v>830</v>
      </c>
      <c r="I153" s="158">
        <v>0.2</v>
      </c>
      <c r="J153" s="158" t="s">
        <v>823</v>
      </c>
      <c r="K153" s="158">
        <v>0.23</v>
      </c>
      <c r="L153" s="159">
        <v>1.28</v>
      </c>
      <c r="M153" s="122">
        <v>1919</v>
      </c>
      <c r="N153" s="113">
        <v>141</v>
      </c>
      <c r="O153" s="117">
        <v>680</v>
      </c>
      <c r="P153" s="101">
        <f t="shared" si="22"/>
        <v>13.2</v>
      </c>
      <c r="Q153" s="117">
        <v>15</v>
      </c>
      <c r="R153" s="117">
        <f t="shared" si="25"/>
        <v>1861.1999999999998</v>
      </c>
      <c r="S153" s="149">
        <f t="shared" si="23"/>
        <v>1594.2624999999998</v>
      </c>
      <c r="T153" s="104">
        <f t="shared" si="26"/>
        <v>8976</v>
      </c>
      <c r="U153" s="149">
        <f t="shared" si="24"/>
        <v>266.9375</v>
      </c>
      <c r="V153" s="104">
        <v>145</v>
      </c>
      <c r="W153" s="149">
        <f t="shared" si="27"/>
        <v>1.840948275862069</v>
      </c>
      <c r="X153" s="105">
        <v>4</v>
      </c>
      <c r="Y153" s="104" t="s">
        <v>25</v>
      </c>
      <c r="Z153" s="104" t="s">
        <v>25</v>
      </c>
      <c r="AA153" s="104">
        <v>3.3</v>
      </c>
      <c r="AB153" s="104">
        <v>5</v>
      </c>
      <c r="AC153" s="104">
        <f t="shared" si="28"/>
        <v>40</v>
      </c>
      <c r="AD153" s="104">
        <v>16.5</v>
      </c>
      <c r="AE153" s="104">
        <v>33</v>
      </c>
    </row>
    <row r="154" spans="1:31" s="111" customFormat="1" ht="11.1" hidden="1" customHeight="1" x14ac:dyDescent="0.25">
      <c r="A154" s="217">
        <v>153</v>
      </c>
      <c r="B154" s="131" t="s">
        <v>373</v>
      </c>
      <c r="C154" s="104" t="s">
        <v>114</v>
      </c>
      <c r="D154" s="102">
        <f t="shared" si="20"/>
        <v>0.35919191919191923</v>
      </c>
      <c r="E154" s="149">
        <v>0.75</v>
      </c>
      <c r="F154" s="157">
        <f t="shared" si="21"/>
        <v>0.46645567031393814</v>
      </c>
      <c r="G154" s="158">
        <v>1.3</v>
      </c>
      <c r="H154" s="158" t="s">
        <v>830</v>
      </c>
      <c r="I154" s="158">
        <v>0.19700000000000001</v>
      </c>
      <c r="J154" s="158" t="s">
        <v>824</v>
      </c>
      <c r="K154" s="158">
        <v>0.23</v>
      </c>
      <c r="L154" s="159">
        <v>1.29</v>
      </c>
      <c r="M154" s="122">
        <v>1961</v>
      </c>
      <c r="N154" s="113">
        <v>71</v>
      </c>
      <c r="O154" s="117">
        <v>275</v>
      </c>
      <c r="P154" s="101">
        <f t="shared" si="22"/>
        <v>19.799999999999997</v>
      </c>
      <c r="Q154" s="117">
        <v>17</v>
      </c>
      <c r="R154" s="117">
        <f t="shared" si="25"/>
        <v>1405.7999999999997</v>
      </c>
      <c r="S154" s="149">
        <f t="shared" si="23"/>
        <v>1238.5499999999997</v>
      </c>
      <c r="T154" s="104">
        <f t="shared" si="26"/>
        <v>5444.9999999999991</v>
      </c>
      <c r="U154" s="149">
        <f t="shared" si="24"/>
        <v>167.25</v>
      </c>
      <c r="V154" s="104">
        <v>111</v>
      </c>
      <c r="W154" s="149">
        <f t="shared" si="27"/>
        <v>1.5067567567567568</v>
      </c>
      <c r="X154" s="105">
        <v>6</v>
      </c>
      <c r="Y154" s="104" t="s">
        <v>25</v>
      </c>
      <c r="Z154" s="104" t="s">
        <v>116</v>
      </c>
      <c r="AA154" s="104">
        <v>3.3</v>
      </c>
      <c r="AB154" s="104">
        <v>1</v>
      </c>
      <c r="AC154" s="104">
        <f t="shared" si="28"/>
        <v>8</v>
      </c>
      <c r="AD154" s="104">
        <v>16.5</v>
      </c>
      <c r="AE154" s="104">
        <v>24</v>
      </c>
    </row>
    <row r="155" spans="1:31" s="111" customFormat="1" ht="11.1" hidden="1" customHeight="1" x14ac:dyDescent="0.25">
      <c r="A155" s="211">
        <v>154</v>
      </c>
      <c r="B155" s="137" t="s">
        <v>375</v>
      </c>
      <c r="C155" s="104" t="s">
        <v>765</v>
      </c>
      <c r="D155" s="102">
        <f t="shared" si="20"/>
        <v>0.3749483940219635</v>
      </c>
      <c r="E155" s="149">
        <v>0.75</v>
      </c>
      <c r="F155" s="157">
        <f t="shared" si="21"/>
        <v>0.52066250550539528</v>
      </c>
      <c r="G155" s="163">
        <v>1.3</v>
      </c>
      <c r="H155" s="163" t="s">
        <v>830</v>
      </c>
      <c r="I155" s="163">
        <v>0.191</v>
      </c>
      <c r="J155" s="163" t="s">
        <v>823</v>
      </c>
      <c r="K155" s="163">
        <v>0.22</v>
      </c>
      <c r="L155" s="159">
        <v>1.29</v>
      </c>
      <c r="M155" s="122">
        <v>1971</v>
      </c>
      <c r="N155" s="113">
        <v>82</v>
      </c>
      <c r="O155" s="117">
        <v>367</v>
      </c>
      <c r="P155" s="101">
        <f t="shared" si="22"/>
        <v>13.2</v>
      </c>
      <c r="Q155" s="117">
        <v>13</v>
      </c>
      <c r="R155" s="117">
        <f t="shared" si="25"/>
        <v>1082.3999999999999</v>
      </c>
      <c r="S155" s="149">
        <f t="shared" si="23"/>
        <v>932.48749999999984</v>
      </c>
      <c r="T155" s="104">
        <f t="shared" si="26"/>
        <v>4844.3999999999996</v>
      </c>
      <c r="U155" s="149">
        <f t="shared" si="24"/>
        <v>149.91249999999999</v>
      </c>
      <c r="V155" s="104">
        <v>101</v>
      </c>
      <c r="W155" s="149">
        <f t="shared" si="27"/>
        <v>1.4842821782178217</v>
      </c>
      <c r="X155" s="105">
        <v>4</v>
      </c>
      <c r="Y155" s="104" t="s">
        <v>25</v>
      </c>
      <c r="Z155" s="104" t="s">
        <v>25</v>
      </c>
      <c r="AA155" s="104">
        <v>3.3</v>
      </c>
      <c r="AB155" s="104">
        <v>1</v>
      </c>
      <c r="AC155" s="104">
        <f t="shared" si="28"/>
        <v>8</v>
      </c>
      <c r="AD155" s="104">
        <v>16.5</v>
      </c>
      <c r="AE155" s="104">
        <v>18</v>
      </c>
    </row>
    <row r="156" spans="1:31" s="111" customFormat="1" ht="11.1" hidden="1" customHeight="1" x14ac:dyDescent="0.25">
      <c r="A156" s="211">
        <v>155</v>
      </c>
      <c r="B156" s="137" t="s">
        <v>377</v>
      </c>
      <c r="C156" s="104" t="s">
        <v>765</v>
      </c>
      <c r="D156" s="102">
        <f t="shared" si="20"/>
        <v>0.36250416250416245</v>
      </c>
      <c r="E156" s="149">
        <v>0.75</v>
      </c>
      <c r="F156" s="157">
        <f t="shared" si="21"/>
        <v>0.53169822478412643</v>
      </c>
      <c r="G156" s="163">
        <v>1.3</v>
      </c>
      <c r="H156" s="163" t="s">
        <v>830</v>
      </c>
      <c r="I156" s="163">
        <v>0.191</v>
      </c>
      <c r="J156" s="163" t="s">
        <v>823</v>
      </c>
      <c r="K156" s="163">
        <v>0.22</v>
      </c>
      <c r="L156" s="159">
        <v>1.29</v>
      </c>
      <c r="M156" s="122">
        <v>1971</v>
      </c>
      <c r="N156" s="113">
        <v>96</v>
      </c>
      <c r="O156" s="117">
        <v>455</v>
      </c>
      <c r="P156" s="101">
        <f t="shared" si="22"/>
        <v>13.2</v>
      </c>
      <c r="Q156" s="117">
        <v>12</v>
      </c>
      <c r="R156" s="117">
        <f t="shared" si="25"/>
        <v>1267.1999999999998</v>
      </c>
      <c r="S156" s="149">
        <f t="shared" si="23"/>
        <v>1079.8874999999998</v>
      </c>
      <c r="T156" s="104">
        <f t="shared" si="26"/>
        <v>6006</v>
      </c>
      <c r="U156" s="149">
        <f t="shared" si="24"/>
        <v>187.3125</v>
      </c>
      <c r="V156" s="104">
        <v>121</v>
      </c>
      <c r="W156" s="149">
        <f t="shared" si="27"/>
        <v>1.5480371900826446</v>
      </c>
      <c r="X156" s="105">
        <v>4</v>
      </c>
      <c r="Y156" s="104" t="s">
        <v>25</v>
      </c>
      <c r="Z156" s="104" t="s">
        <v>25</v>
      </c>
      <c r="AA156" s="104">
        <v>3.3</v>
      </c>
      <c r="AB156" s="104">
        <v>1</v>
      </c>
      <c r="AC156" s="104">
        <f t="shared" si="28"/>
        <v>8</v>
      </c>
      <c r="AD156" s="104">
        <v>16.5</v>
      </c>
      <c r="AE156" s="104">
        <v>24</v>
      </c>
    </row>
    <row r="157" spans="1:31" s="111" customFormat="1" ht="11.1" hidden="1" customHeight="1" x14ac:dyDescent="0.25">
      <c r="A157" s="217" t="s">
        <v>795</v>
      </c>
      <c r="B157" s="131" t="s">
        <v>379</v>
      </c>
      <c r="C157" s="122" t="s">
        <v>169</v>
      </c>
      <c r="D157" s="102">
        <f t="shared" si="20"/>
        <v>0.36217948717948717</v>
      </c>
      <c r="E157" s="149">
        <v>0.55000000000000004</v>
      </c>
      <c r="F157" s="157">
        <f t="shared" si="21"/>
        <v>0.35863926991150447</v>
      </c>
      <c r="G157" s="161">
        <v>0.24</v>
      </c>
      <c r="H157" s="161" t="s">
        <v>830</v>
      </c>
      <c r="I157" s="158">
        <v>0.183</v>
      </c>
      <c r="J157" s="158" t="s">
        <v>823</v>
      </c>
      <c r="K157" s="162">
        <v>0.16700000000000001</v>
      </c>
      <c r="L157" s="159">
        <v>1.28</v>
      </c>
      <c r="M157" s="122">
        <v>1850</v>
      </c>
      <c r="N157" s="113">
        <v>145</v>
      </c>
      <c r="O157" s="117">
        <v>696</v>
      </c>
      <c r="P157" s="101">
        <v>13</v>
      </c>
      <c r="Q157" s="117">
        <v>13</v>
      </c>
      <c r="R157" s="117">
        <f t="shared" si="25"/>
        <v>1885</v>
      </c>
      <c r="S157" s="149">
        <f t="shared" si="23"/>
        <v>1376.4124999999999</v>
      </c>
      <c r="T157" s="104">
        <f t="shared" si="26"/>
        <v>9048</v>
      </c>
      <c r="U157" s="149">
        <f t="shared" si="24"/>
        <v>508.58750000000003</v>
      </c>
      <c r="V157" s="104">
        <v>250</v>
      </c>
      <c r="W157" s="149">
        <f t="shared" si="27"/>
        <v>2.0343500000000003</v>
      </c>
      <c r="X157" s="105">
        <v>7</v>
      </c>
      <c r="Y157" s="104" t="s">
        <v>25</v>
      </c>
      <c r="Z157" s="104" t="s">
        <v>25</v>
      </c>
      <c r="AA157" s="104">
        <v>3.3</v>
      </c>
      <c r="AB157" s="104">
        <v>1</v>
      </c>
      <c r="AC157" s="104">
        <f t="shared" si="28"/>
        <v>8</v>
      </c>
      <c r="AD157" s="104">
        <v>16.5</v>
      </c>
      <c r="AE157" s="104">
        <v>13</v>
      </c>
    </row>
    <row r="158" spans="1:31" s="111" customFormat="1" ht="11.1" hidden="1" customHeight="1" x14ac:dyDescent="0.25">
      <c r="A158" s="213">
        <v>157</v>
      </c>
      <c r="B158" s="131" t="s">
        <v>381</v>
      </c>
      <c r="C158" s="104" t="s">
        <v>169</v>
      </c>
      <c r="D158" s="102">
        <f t="shared" si="20"/>
        <v>0.32678703410410725</v>
      </c>
      <c r="E158" s="149">
        <v>0.75</v>
      </c>
      <c r="F158" s="157">
        <f t="shared" si="21"/>
        <v>0.61004115508885304</v>
      </c>
      <c r="G158" s="158">
        <v>1.87</v>
      </c>
      <c r="H158" s="158" t="s">
        <v>830</v>
      </c>
      <c r="I158" s="158">
        <v>0.2</v>
      </c>
      <c r="J158" s="158" t="s">
        <v>823</v>
      </c>
      <c r="K158" s="158">
        <v>0.20300000000000001</v>
      </c>
      <c r="L158" s="159">
        <v>1.28</v>
      </c>
      <c r="M158" s="122">
        <v>1909</v>
      </c>
      <c r="N158" s="113">
        <v>118</v>
      </c>
      <c r="O158" s="117">
        <v>574</v>
      </c>
      <c r="P158" s="101">
        <f t="shared" ref="P158:P189" si="29">X158*AA158</f>
        <v>16.5</v>
      </c>
      <c r="Q158" s="117">
        <v>20</v>
      </c>
      <c r="R158" s="117">
        <f t="shared" si="25"/>
        <v>1947</v>
      </c>
      <c r="S158" s="149">
        <f t="shared" si="23"/>
        <v>1664.125</v>
      </c>
      <c r="T158" s="104">
        <f t="shared" si="26"/>
        <v>9471</v>
      </c>
      <c r="U158" s="149">
        <f t="shared" si="24"/>
        <v>282.875</v>
      </c>
      <c r="V158" s="104">
        <v>197</v>
      </c>
      <c r="W158" s="149">
        <f t="shared" si="27"/>
        <v>1.4359137055837563</v>
      </c>
      <c r="X158" s="105">
        <v>5</v>
      </c>
      <c r="Y158" s="104" t="s">
        <v>25</v>
      </c>
      <c r="Z158" s="104" t="s">
        <v>25</v>
      </c>
      <c r="AA158" s="104">
        <v>3.3</v>
      </c>
      <c r="AB158" s="104">
        <v>4</v>
      </c>
      <c r="AC158" s="104">
        <f t="shared" si="28"/>
        <v>32</v>
      </c>
      <c r="AD158" s="104">
        <v>16.5</v>
      </c>
      <c r="AE158" s="104">
        <v>40</v>
      </c>
    </row>
    <row r="159" spans="1:31" s="111" customFormat="1" ht="11.1" hidden="1" customHeight="1" x14ac:dyDescent="0.25">
      <c r="A159" s="213">
        <v>158</v>
      </c>
      <c r="B159" s="131" t="s">
        <v>383</v>
      </c>
      <c r="C159" s="104" t="s">
        <v>169</v>
      </c>
      <c r="D159" s="102">
        <f t="shared" si="20"/>
        <v>0.32678703410410725</v>
      </c>
      <c r="E159" s="149">
        <v>0.75</v>
      </c>
      <c r="F159" s="157">
        <f t="shared" si="21"/>
        <v>0.61004115508885304</v>
      </c>
      <c r="G159" s="158">
        <v>1.87</v>
      </c>
      <c r="H159" s="158" t="s">
        <v>830</v>
      </c>
      <c r="I159" s="158">
        <v>0.2</v>
      </c>
      <c r="J159" s="158" t="s">
        <v>823</v>
      </c>
      <c r="K159" s="158">
        <v>0.20300000000000001</v>
      </c>
      <c r="L159" s="159">
        <v>1.28</v>
      </c>
      <c r="M159" s="122">
        <v>1909</v>
      </c>
      <c r="N159" s="113">
        <v>118</v>
      </c>
      <c r="O159" s="117">
        <v>574</v>
      </c>
      <c r="P159" s="101">
        <f t="shared" si="29"/>
        <v>16.5</v>
      </c>
      <c r="Q159" s="117">
        <v>20</v>
      </c>
      <c r="R159" s="117">
        <f t="shared" si="25"/>
        <v>1947</v>
      </c>
      <c r="S159" s="149">
        <f t="shared" si="23"/>
        <v>1664.125</v>
      </c>
      <c r="T159" s="104">
        <f t="shared" si="26"/>
        <v>9471</v>
      </c>
      <c r="U159" s="149">
        <f t="shared" si="24"/>
        <v>282.875</v>
      </c>
      <c r="V159" s="104">
        <v>200</v>
      </c>
      <c r="W159" s="149">
        <f t="shared" si="27"/>
        <v>1.4143749999999999</v>
      </c>
      <c r="X159" s="105">
        <v>5</v>
      </c>
      <c r="Y159" s="104" t="s">
        <v>25</v>
      </c>
      <c r="Z159" s="104" t="s">
        <v>25</v>
      </c>
      <c r="AA159" s="104">
        <v>3.3</v>
      </c>
      <c r="AB159" s="104">
        <v>4</v>
      </c>
      <c r="AC159" s="104">
        <f t="shared" si="28"/>
        <v>32</v>
      </c>
      <c r="AD159" s="104">
        <v>16.5</v>
      </c>
      <c r="AE159" s="104">
        <v>35</v>
      </c>
    </row>
    <row r="160" spans="1:31" s="111" customFormat="1" ht="11.1" hidden="1" customHeight="1" x14ac:dyDescent="0.25">
      <c r="A160" s="213">
        <v>159</v>
      </c>
      <c r="B160" s="131" t="s">
        <v>385</v>
      </c>
      <c r="C160" s="104" t="s">
        <v>169</v>
      </c>
      <c r="D160" s="102">
        <f t="shared" si="20"/>
        <v>0.32848484848484849</v>
      </c>
      <c r="E160" s="149">
        <v>0.75</v>
      </c>
      <c r="F160" s="157">
        <f t="shared" si="21"/>
        <v>0.60941047467292864</v>
      </c>
      <c r="G160" s="158">
        <v>1.87</v>
      </c>
      <c r="H160" s="158" t="s">
        <v>830</v>
      </c>
      <c r="I160" s="158">
        <v>0.2</v>
      </c>
      <c r="J160" s="158" t="s">
        <v>823</v>
      </c>
      <c r="K160" s="158">
        <v>0.20300000000000001</v>
      </c>
      <c r="L160" s="159">
        <v>1.28</v>
      </c>
      <c r="M160" s="122">
        <v>1909</v>
      </c>
      <c r="N160" s="113">
        <v>114</v>
      </c>
      <c r="O160" s="117">
        <v>550</v>
      </c>
      <c r="P160" s="101">
        <f t="shared" si="29"/>
        <v>16.5</v>
      </c>
      <c r="Q160" s="117">
        <v>20</v>
      </c>
      <c r="R160" s="117">
        <f t="shared" si="25"/>
        <v>1881</v>
      </c>
      <c r="S160" s="149">
        <f t="shared" si="23"/>
        <v>1605.875</v>
      </c>
      <c r="T160" s="104">
        <f t="shared" si="26"/>
        <v>9075</v>
      </c>
      <c r="U160" s="149">
        <f t="shared" si="24"/>
        <v>275.125</v>
      </c>
      <c r="V160" s="104">
        <v>190</v>
      </c>
      <c r="W160" s="149">
        <f t="shared" si="27"/>
        <v>1.4480263157894737</v>
      </c>
      <c r="X160" s="105">
        <v>5</v>
      </c>
      <c r="Y160" s="104" t="s">
        <v>25</v>
      </c>
      <c r="Z160" s="104" t="s">
        <v>25</v>
      </c>
      <c r="AA160" s="104">
        <v>3.3</v>
      </c>
      <c r="AB160" s="104">
        <v>3</v>
      </c>
      <c r="AC160" s="104">
        <f t="shared" si="28"/>
        <v>24</v>
      </c>
      <c r="AD160" s="104">
        <v>16.5</v>
      </c>
      <c r="AE160" s="104">
        <v>34</v>
      </c>
    </row>
    <row r="161" spans="1:31" s="111" customFormat="1" ht="11.1" hidden="1" customHeight="1" x14ac:dyDescent="0.25">
      <c r="A161" s="213">
        <v>160</v>
      </c>
      <c r="B161" s="131" t="s">
        <v>387</v>
      </c>
      <c r="C161" s="122" t="s">
        <v>765</v>
      </c>
      <c r="D161" s="102">
        <f t="shared" si="20"/>
        <v>0.30820170820170822</v>
      </c>
      <c r="E161" s="149">
        <v>0.75</v>
      </c>
      <c r="F161" s="157">
        <f t="shared" si="21"/>
        <v>0.47936270974109785</v>
      </c>
      <c r="G161" s="158">
        <v>1.3</v>
      </c>
      <c r="H161" s="158" t="s">
        <v>830</v>
      </c>
      <c r="I161" s="158">
        <v>0.191</v>
      </c>
      <c r="J161" s="158" t="s">
        <v>823</v>
      </c>
      <c r="K161" s="158">
        <v>0.23</v>
      </c>
      <c r="L161" s="159">
        <v>1.29</v>
      </c>
      <c r="M161" s="122">
        <v>1946</v>
      </c>
      <c r="N161" s="113">
        <v>123</v>
      </c>
      <c r="O161" s="117">
        <v>555</v>
      </c>
      <c r="P161" s="101">
        <f t="shared" si="29"/>
        <v>23.099999999999998</v>
      </c>
      <c r="Q161" s="117">
        <v>23</v>
      </c>
      <c r="R161" s="117">
        <f t="shared" si="25"/>
        <v>2841.2999999999997</v>
      </c>
      <c r="S161" s="149">
        <f t="shared" si="23"/>
        <v>2451.5812499999997</v>
      </c>
      <c r="T161" s="104">
        <f t="shared" si="26"/>
        <v>12820.499999999998</v>
      </c>
      <c r="U161" s="149">
        <f t="shared" si="24"/>
        <v>389.71875</v>
      </c>
      <c r="V161" s="104">
        <v>268</v>
      </c>
      <c r="W161" s="149">
        <f t="shared" si="27"/>
        <v>1.4541744402985075</v>
      </c>
      <c r="X161" s="105">
        <v>7</v>
      </c>
      <c r="Y161" s="104" t="s">
        <v>25</v>
      </c>
      <c r="Z161" s="104" t="s">
        <v>25</v>
      </c>
      <c r="AA161" s="104">
        <v>3.3</v>
      </c>
      <c r="AB161" s="104">
        <v>3</v>
      </c>
      <c r="AC161" s="104">
        <f t="shared" si="28"/>
        <v>24</v>
      </c>
      <c r="AD161" s="104">
        <v>16.5</v>
      </c>
      <c r="AE161" s="104">
        <v>42</v>
      </c>
    </row>
    <row r="162" spans="1:31" s="111" customFormat="1" ht="11.1" hidden="1" customHeight="1" x14ac:dyDescent="0.25">
      <c r="A162" s="217">
        <v>161</v>
      </c>
      <c r="B162" s="131" t="s">
        <v>389</v>
      </c>
      <c r="C162" s="104" t="s">
        <v>169</v>
      </c>
      <c r="D162" s="102">
        <f t="shared" si="20"/>
        <v>0.34599598288359096</v>
      </c>
      <c r="E162" s="149">
        <v>0.75</v>
      </c>
      <c r="F162" s="157">
        <f t="shared" si="21"/>
        <v>0.60652606007067145</v>
      </c>
      <c r="G162" s="158">
        <v>1.87</v>
      </c>
      <c r="H162" s="158" t="s">
        <v>830</v>
      </c>
      <c r="I162" s="158">
        <v>0.2</v>
      </c>
      <c r="J162" s="158" t="s">
        <v>824</v>
      </c>
      <c r="K162" s="158">
        <v>0.23</v>
      </c>
      <c r="L162" s="159">
        <v>1.28</v>
      </c>
      <c r="M162" s="122">
        <v>1919</v>
      </c>
      <c r="N162" s="113">
        <v>156</v>
      </c>
      <c r="O162" s="117">
        <v>694</v>
      </c>
      <c r="P162" s="101">
        <f t="shared" si="29"/>
        <v>16.5</v>
      </c>
      <c r="Q162" s="117">
        <v>17</v>
      </c>
      <c r="R162" s="117">
        <f t="shared" si="25"/>
        <v>2574</v>
      </c>
      <c r="S162" s="149">
        <f t="shared" si="23"/>
        <v>2217.375</v>
      </c>
      <c r="T162" s="104">
        <f t="shared" si="26"/>
        <v>11451</v>
      </c>
      <c r="U162" s="149">
        <f t="shared" si="24"/>
        <v>356.625</v>
      </c>
      <c r="V162" s="104">
        <v>210</v>
      </c>
      <c r="W162" s="149">
        <f t="shared" si="27"/>
        <v>1.6982142857142857</v>
      </c>
      <c r="X162" s="105">
        <v>5</v>
      </c>
      <c r="Y162" s="104" t="s">
        <v>25</v>
      </c>
      <c r="Z162" s="104" t="s">
        <v>116</v>
      </c>
      <c r="AA162" s="104">
        <v>3.3</v>
      </c>
      <c r="AB162" s="104">
        <v>2</v>
      </c>
      <c r="AC162" s="104">
        <f t="shared" si="28"/>
        <v>16</v>
      </c>
      <c r="AD162" s="104">
        <v>16.5</v>
      </c>
      <c r="AE162" s="104">
        <v>37</v>
      </c>
    </row>
    <row r="163" spans="1:31" s="111" customFormat="1" ht="11.1" customHeight="1" x14ac:dyDescent="0.25">
      <c r="A163" s="213">
        <v>162</v>
      </c>
      <c r="B163" s="131" t="s">
        <v>391</v>
      </c>
      <c r="C163" s="122" t="s">
        <v>765</v>
      </c>
      <c r="D163" s="102">
        <f t="shared" si="20"/>
        <v>0.36767676767676766</v>
      </c>
      <c r="E163" s="149">
        <v>0.75</v>
      </c>
      <c r="F163" s="157">
        <f t="shared" si="21"/>
        <v>0.47085717407592409</v>
      </c>
      <c r="G163" s="158">
        <v>1.3</v>
      </c>
      <c r="H163" s="158" t="s">
        <v>830</v>
      </c>
      <c r="I163" s="158">
        <v>0.191</v>
      </c>
      <c r="J163" s="158" t="s">
        <v>823</v>
      </c>
      <c r="K163" s="158">
        <v>0.20300000000000001</v>
      </c>
      <c r="L163" s="159">
        <v>1.29</v>
      </c>
      <c r="M163" s="122">
        <v>1946</v>
      </c>
      <c r="N163" s="113">
        <v>122</v>
      </c>
      <c r="O163" s="117">
        <v>495</v>
      </c>
      <c r="P163" s="101">
        <f t="shared" si="29"/>
        <v>16.5</v>
      </c>
      <c r="Q163" s="117">
        <v>17</v>
      </c>
      <c r="R163" s="117">
        <f t="shared" si="25"/>
        <v>2013</v>
      </c>
      <c r="S163" s="149">
        <f t="shared" si="23"/>
        <v>1767.09375</v>
      </c>
      <c r="T163" s="104">
        <f t="shared" si="26"/>
        <v>8167.5</v>
      </c>
      <c r="U163" s="149">
        <f t="shared" si="24"/>
        <v>245.90625</v>
      </c>
      <c r="V163" s="104">
        <v>171</v>
      </c>
      <c r="W163" s="149">
        <f t="shared" si="27"/>
        <v>1.4380482456140351</v>
      </c>
      <c r="X163" s="105">
        <v>5</v>
      </c>
      <c r="Y163" s="104" t="s">
        <v>25</v>
      </c>
      <c r="Z163" s="104" t="s">
        <v>25</v>
      </c>
      <c r="AA163" s="104">
        <v>3.3</v>
      </c>
      <c r="AB163" s="104">
        <v>3</v>
      </c>
      <c r="AC163" s="104">
        <f t="shared" si="28"/>
        <v>24</v>
      </c>
      <c r="AD163" s="104">
        <v>16.5</v>
      </c>
      <c r="AE163" s="104">
        <v>30</v>
      </c>
    </row>
    <row r="164" spans="1:31" s="111" customFormat="1" ht="11.1" customHeight="1" x14ac:dyDescent="0.25">
      <c r="A164" s="213">
        <v>163</v>
      </c>
      <c r="B164" s="131" t="s">
        <v>394</v>
      </c>
      <c r="C164" s="122" t="s">
        <v>765</v>
      </c>
      <c r="D164" s="102">
        <f t="shared" si="20"/>
        <v>0.38240615106286746</v>
      </c>
      <c r="E164" s="149">
        <v>0.75</v>
      </c>
      <c r="F164" s="157">
        <f t="shared" si="21"/>
        <v>0.4591661738616204</v>
      </c>
      <c r="G164" s="158">
        <v>1.3</v>
      </c>
      <c r="H164" s="158" t="s">
        <v>830</v>
      </c>
      <c r="I164" s="158">
        <v>0.191</v>
      </c>
      <c r="J164" s="158" t="s">
        <v>823</v>
      </c>
      <c r="K164" s="158">
        <v>0.20300000000000001</v>
      </c>
      <c r="L164" s="159">
        <v>1.29</v>
      </c>
      <c r="M164" s="122">
        <v>1946</v>
      </c>
      <c r="N164" s="113">
        <v>105</v>
      </c>
      <c r="O164" s="117">
        <v>402</v>
      </c>
      <c r="P164" s="101">
        <f t="shared" si="29"/>
        <v>16.5</v>
      </c>
      <c r="Q164" s="117">
        <v>17</v>
      </c>
      <c r="R164" s="117">
        <f t="shared" si="25"/>
        <v>1732.5</v>
      </c>
      <c r="S164" s="149">
        <f t="shared" si="23"/>
        <v>1536</v>
      </c>
      <c r="T164" s="104">
        <f t="shared" si="26"/>
        <v>6633</v>
      </c>
      <c r="U164" s="149">
        <f t="shared" si="24"/>
        <v>196.5</v>
      </c>
      <c r="V164" s="104">
        <v>139</v>
      </c>
      <c r="W164" s="149">
        <f t="shared" si="27"/>
        <v>1.4136690647482015</v>
      </c>
      <c r="X164" s="105">
        <v>5</v>
      </c>
      <c r="Y164" s="104" t="s">
        <v>25</v>
      </c>
      <c r="Z164" s="104" t="s">
        <v>25</v>
      </c>
      <c r="AA164" s="104">
        <v>3.3</v>
      </c>
      <c r="AB164" s="104">
        <v>3</v>
      </c>
      <c r="AC164" s="104">
        <f t="shared" si="28"/>
        <v>24</v>
      </c>
      <c r="AD164" s="104">
        <v>16.5</v>
      </c>
      <c r="AE164" s="104">
        <v>30</v>
      </c>
    </row>
    <row r="165" spans="1:31" s="111" customFormat="1" ht="11.1" customHeight="1" x14ac:dyDescent="0.25">
      <c r="A165" s="213">
        <v>164</v>
      </c>
      <c r="B165" s="131" t="s">
        <v>396</v>
      </c>
      <c r="C165" s="122" t="s">
        <v>765</v>
      </c>
      <c r="D165" s="102">
        <f t="shared" si="20"/>
        <v>0.37488088431484656</v>
      </c>
      <c r="E165" s="149">
        <v>0.75</v>
      </c>
      <c r="F165" s="157">
        <f t="shared" si="21"/>
        <v>0.46548115785460098</v>
      </c>
      <c r="G165" s="158">
        <v>1.3</v>
      </c>
      <c r="H165" s="158" t="s">
        <v>830</v>
      </c>
      <c r="I165" s="158">
        <v>0.191</v>
      </c>
      <c r="J165" s="158" t="s">
        <v>823</v>
      </c>
      <c r="K165" s="158">
        <v>0.20300000000000001</v>
      </c>
      <c r="L165" s="159">
        <v>1.29</v>
      </c>
      <c r="M165" s="122">
        <v>1946</v>
      </c>
      <c r="N165" s="113">
        <v>121</v>
      </c>
      <c r="O165" s="117">
        <v>477</v>
      </c>
      <c r="P165" s="101">
        <f t="shared" si="29"/>
        <v>16.5</v>
      </c>
      <c r="Q165" s="117">
        <v>17</v>
      </c>
      <c r="R165" s="117">
        <f t="shared" si="25"/>
        <v>1996.5</v>
      </c>
      <c r="S165" s="149">
        <f t="shared" si="23"/>
        <v>1760.15625</v>
      </c>
      <c r="T165" s="104">
        <f t="shared" si="26"/>
        <v>7870.5</v>
      </c>
      <c r="U165" s="149">
        <f t="shared" si="24"/>
        <v>236.34375</v>
      </c>
      <c r="V165" s="104">
        <v>134</v>
      </c>
      <c r="W165" s="149">
        <f t="shared" si="27"/>
        <v>1.7637593283582089</v>
      </c>
      <c r="X165" s="105">
        <v>5</v>
      </c>
      <c r="Y165" s="104" t="s">
        <v>25</v>
      </c>
      <c r="Z165" s="104" t="s">
        <v>25</v>
      </c>
      <c r="AA165" s="104">
        <v>3.3</v>
      </c>
      <c r="AB165" s="104">
        <v>3</v>
      </c>
      <c r="AC165" s="104">
        <f t="shared" si="28"/>
        <v>24</v>
      </c>
      <c r="AD165" s="104">
        <v>16.5</v>
      </c>
      <c r="AE165" s="104">
        <v>30</v>
      </c>
    </row>
    <row r="166" spans="1:31" s="111" customFormat="1" ht="11.1" customHeight="1" x14ac:dyDescent="0.25">
      <c r="A166" s="213">
        <v>165</v>
      </c>
      <c r="B166" s="131" t="s">
        <v>398</v>
      </c>
      <c r="C166" s="122" t="s">
        <v>765</v>
      </c>
      <c r="D166" s="102">
        <f t="shared" si="20"/>
        <v>0.37488088431484656</v>
      </c>
      <c r="E166" s="149">
        <v>0.75</v>
      </c>
      <c r="F166" s="157">
        <f t="shared" si="21"/>
        <v>0.46548115785460098</v>
      </c>
      <c r="G166" s="158">
        <v>1.3</v>
      </c>
      <c r="H166" s="158" t="s">
        <v>830</v>
      </c>
      <c r="I166" s="158">
        <v>0.191</v>
      </c>
      <c r="J166" s="158" t="s">
        <v>823</v>
      </c>
      <c r="K166" s="158">
        <v>0.20300000000000001</v>
      </c>
      <c r="L166" s="159">
        <v>1.29</v>
      </c>
      <c r="M166" s="122">
        <v>1946</v>
      </c>
      <c r="N166" s="113">
        <v>121</v>
      </c>
      <c r="O166" s="117">
        <v>477</v>
      </c>
      <c r="P166" s="101">
        <f t="shared" si="29"/>
        <v>16.5</v>
      </c>
      <c r="Q166" s="117">
        <v>17</v>
      </c>
      <c r="R166" s="117">
        <f t="shared" si="25"/>
        <v>1996.5</v>
      </c>
      <c r="S166" s="149">
        <f t="shared" si="23"/>
        <v>1760.15625</v>
      </c>
      <c r="T166" s="104">
        <f t="shared" si="26"/>
        <v>7870.5</v>
      </c>
      <c r="U166" s="149">
        <f t="shared" si="24"/>
        <v>236.34375</v>
      </c>
      <c r="V166" s="104">
        <v>168</v>
      </c>
      <c r="W166" s="149">
        <f t="shared" si="27"/>
        <v>1.4068080357142858</v>
      </c>
      <c r="X166" s="105">
        <v>5</v>
      </c>
      <c r="Y166" s="104" t="s">
        <v>25</v>
      </c>
      <c r="Z166" s="104" t="s">
        <v>25</v>
      </c>
      <c r="AA166" s="104">
        <v>3.3</v>
      </c>
      <c r="AB166" s="104">
        <v>3</v>
      </c>
      <c r="AC166" s="104">
        <f t="shared" si="28"/>
        <v>24</v>
      </c>
      <c r="AD166" s="104">
        <v>16.5</v>
      </c>
      <c r="AE166" s="104">
        <v>30</v>
      </c>
    </row>
    <row r="167" spans="1:31" s="111" customFormat="1" ht="11.1" customHeight="1" x14ac:dyDescent="0.25">
      <c r="A167" s="213">
        <v>166</v>
      </c>
      <c r="B167" s="131" t="s">
        <v>400</v>
      </c>
      <c r="C167" s="122" t="s">
        <v>765</v>
      </c>
      <c r="D167" s="102">
        <f t="shared" si="20"/>
        <v>0.37488088431484656</v>
      </c>
      <c r="E167" s="149">
        <v>0.75</v>
      </c>
      <c r="F167" s="157">
        <f t="shared" si="21"/>
        <v>0.41021933782409753</v>
      </c>
      <c r="G167" s="158">
        <v>1.3</v>
      </c>
      <c r="H167" s="158" t="s">
        <v>830</v>
      </c>
      <c r="I167" s="158">
        <v>0.191</v>
      </c>
      <c r="J167" s="158" t="s">
        <v>823</v>
      </c>
      <c r="K167" s="158">
        <v>0.20300000000000001</v>
      </c>
      <c r="L167" s="159">
        <v>1.29</v>
      </c>
      <c r="M167" s="122">
        <v>1946</v>
      </c>
      <c r="N167" s="113">
        <v>121</v>
      </c>
      <c r="O167" s="117">
        <v>477</v>
      </c>
      <c r="P167" s="101">
        <f t="shared" si="29"/>
        <v>16.5</v>
      </c>
      <c r="Q167" s="117">
        <v>17</v>
      </c>
      <c r="R167" s="117">
        <f t="shared" si="25"/>
        <v>1996.5</v>
      </c>
      <c r="S167" s="149">
        <f t="shared" si="23"/>
        <v>1910.15625</v>
      </c>
      <c r="T167" s="104">
        <f t="shared" si="26"/>
        <v>7870.5</v>
      </c>
      <c r="U167" s="149">
        <f t="shared" si="24"/>
        <v>86.34375</v>
      </c>
      <c r="V167" s="104">
        <v>60</v>
      </c>
      <c r="W167" s="149">
        <f t="shared" si="27"/>
        <v>1.4390624999999999</v>
      </c>
      <c r="X167" s="105">
        <v>5</v>
      </c>
      <c r="Y167" s="104" t="s">
        <v>25</v>
      </c>
      <c r="Z167" s="104" t="s">
        <v>25</v>
      </c>
      <c r="AA167" s="104">
        <v>3.3</v>
      </c>
      <c r="AB167" s="104">
        <v>33</v>
      </c>
      <c r="AC167" s="104">
        <f t="shared" si="28"/>
        <v>264</v>
      </c>
      <c r="AD167" s="104">
        <v>16.5</v>
      </c>
      <c r="AE167" s="104">
        <v>30</v>
      </c>
    </row>
    <row r="168" spans="1:31" s="111" customFormat="1" ht="11.1" customHeight="1" x14ac:dyDescent="0.25">
      <c r="A168" s="213">
        <v>167</v>
      </c>
      <c r="B168" s="131" t="s">
        <v>402</v>
      </c>
      <c r="C168" s="122" t="s">
        <v>765</v>
      </c>
      <c r="D168" s="102">
        <f t="shared" si="20"/>
        <v>0.37488088431484656</v>
      </c>
      <c r="E168" s="149">
        <v>0.75</v>
      </c>
      <c r="F168" s="157">
        <f t="shared" si="21"/>
        <v>0.46548115785460098</v>
      </c>
      <c r="G168" s="158">
        <v>1.3</v>
      </c>
      <c r="H168" s="158" t="s">
        <v>830</v>
      </c>
      <c r="I168" s="158">
        <v>0.191</v>
      </c>
      <c r="J168" s="158" t="s">
        <v>823</v>
      </c>
      <c r="K168" s="158">
        <v>0.20300000000000001</v>
      </c>
      <c r="L168" s="159">
        <v>1.29</v>
      </c>
      <c r="M168" s="122">
        <v>1946</v>
      </c>
      <c r="N168" s="113">
        <v>121</v>
      </c>
      <c r="O168" s="117">
        <v>477</v>
      </c>
      <c r="P168" s="101">
        <f t="shared" si="29"/>
        <v>16.5</v>
      </c>
      <c r="Q168" s="117">
        <v>18</v>
      </c>
      <c r="R168" s="117">
        <f t="shared" si="25"/>
        <v>1996.5</v>
      </c>
      <c r="S168" s="149">
        <f t="shared" si="23"/>
        <v>1760.15625</v>
      </c>
      <c r="T168" s="104">
        <f t="shared" si="26"/>
        <v>7870.5</v>
      </c>
      <c r="U168" s="149">
        <f t="shared" si="24"/>
        <v>236.34375</v>
      </c>
      <c r="V168" s="104">
        <v>171</v>
      </c>
      <c r="W168" s="149">
        <f t="shared" si="27"/>
        <v>1.3821271929824561</v>
      </c>
      <c r="X168" s="105">
        <v>5</v>
      </c>
      <c r="Y168" s="104" t="s">
        <v>25</v>
      </c>
      <c r="Z168" s="104" t="s">
        <v>25</v>
      </c>
      <c r="AA168" s="104">
        <v>3.3</v>
      </c>
      <c r="AB168" s="104">
        <v>3</v>
      </c>
      <c r="AC168" s="104">
        <f t="shared" si="28"/>
        <v>24</v>
      </c>
      <c r="AD168" s="104">
        <v>16.5</v>
      </c>
      <c r="AE168" s="104">
        <v>30</v>
      </c>
    </row>
    <row r="169" spans="1:31" s="111" customFormat="1" ht="11.1" customHeight="1" x14ac:dyDescent="0.25">
      <c r="A169" s="213">
        <v>168</v>
      </c>
      <c r="B169" s="131" t="s">
        <v>404</v>
      </c>
      <c r="C169" s="122" t="s">
        <v>765</v>
      </c>
      <c r="D169" s="102">
        <f t="shared" si="20"/>
        <v>0.37488088431484656</v>
      </c>
      <c r="E169" s="149">
        <v>0.75</v>
      </c>
      <c r="F169" s="157">
        <f t="shared" si="21"/>
        <v>0.46548115785460098</v>
      </c>
      <c r="G169" s="158">
        <v>1.3</v>
      </c>
      <c r="H169" s="158" t="s">
        <v>830</v>
      </c>
      <c r="I169" s="158">
        <v>0.191</v>
      </c>
      <c r="J169" s="158" t="s">
        <v>823</v>
      </c>
      <c r="K169" s="158">
        <v>0.20300000000000001</v>
      </c>
      <c r="L169" s="159">
        <v>1.29</v>
      </c>
      <c r="M169" s="122">
        <v>1946</v>
      </c>
      <c r="N169" s="113">
        <v>121</v>
      </c>
      <c r="O169" s="117">
        <v>477</v>
      </c>
      <c r="P169" s="101">
        <f t="shared" si="29"/>
        <v>16.5</v>
      </c>
      <c r="Q169" s="117">
        <v>17</v>
      </c>
      <c r="R169" s="117">
        <f t="shared" si="25"/>
        <v>1996.5</v>
      </c>
      <c r="S169" s="149">
        <f t="shared" si="23"/>
        <v>1760.15625</v>
      </c>
      <c r="T169" s="104">
        <f t="shared" si="26"/>
        <v>7870.5</v>
      </c>
      <c r="U169" s="149">
        <f t="shared" si="24"/>
        <v>236.34375</v>
      </c>
      <c r="V169" s="104">
        <v>164</v>
      </c>
      <c r="W169" s="149">
        <f t="shared" si="27"/>
        <v>1.4411204268292683</v>
      </c>
      <c r="X169" s="105">
        <v>5</v>
      </c>
      <c r="Y169" s="104" t="s">
        <v>25</v>
      </c>
      <c r="Z169" s="104" t="s">
        <v>25</v>
      </c>
      <c r="AA169" s="104">
        <v>3.3</v>
      </c>
      <c r="AB169" s="104">
        <v>3</v>
      </c>
      <c r="AC169" s="104">
        <f t="shared" si="28"/>
        <v>24</v>
      </c>
      <c r="AD169" s="104">
        <v>16.5</v>
      </c>
      <c r="AE169" s="104">
        <v>30</v>
      </c>
    </row>
    <row r="170" spans="1:31" s="111" customFormat="1" ht="11.1" customHeight="1" x14ac:dyDescent="0.25">
      <c r="A170" s="213">
        <v>169</v>
      </c>
      <c r="B170" s="131" t="s">
        <v>406</v>
      </c>
      <c r="C170" s="122" t="s">
        <v>765</v>
      </c>
      <c r="D170" s="102">
        <f t="shared" si="20"/>
        <v>0.37488088431484656</v>
      </c>
      <c r="E170" s="149">
        <v>0.75</v>
      </c>
      <c r="F170" s="157">
        <f t="shared" si="21"/>
        <v>0.46548115785460098</v>
      </c>
      <c r="G170" s="158">
        <v>1.3</v>
      </c>
      <c r="H170" s="158" t="s">
        <v>830</v>
      </c>
      <c r="I170" s="158">
        <v>0.191</v>
      </c>
      <c r="J170" s="158" t="s">
        <v>823</v>
      </c>
      <c r="K170" s="158">
        <v>0.20300000000000001</v>
      </c>
      <c r="L170" s="159">
        <v>1.29</v>
      </c>
      <c r="M170" s="122">
        <v>1946</v>
      </c>
      <c r="N170" s="113">
        <v>121</v>
      </c>
      <c r="O170" s="117">
        <v>477</v>
      </c>
      <c r="P170" s="101">
        <f t="shared" si="29"/>
        <v>16.5</v>
      </c>
      <c r="Q170" s="117">
        <v>18</v>
      </c>
      <c r="R170" s="117">
        <f t="shared" si="25"/>
        <v>1996.5</v>
      </c>
      <c r="S170" s="149">
        <f t="shared" si="23"/>
        <v>1760.15625</v>
      </c>
      <c r="T170" s="104">
        <f t="shared" si="26"/>
        <v>7870.5</v>
      </c>
      <c r="U170" s="149">
        <f t="shared" si="24"/>
        <v>236.34375</v>
      </c>
      <c r="V170" s="104">
        <v>168</v>
      </c>
      <c r="W170" s="149">
        <f t="shared" si="27"/>
        <v>1.4068080357142858</v>
      </c>
      <c r="X170" s="105">
        <v>5</v>
      </c>
      <c r="Y170" s="104" t="s">
        <v>25</v>
      </c>
      <c r="Z170" s="104" t="s">
        <v>25</v>
      </c>
      <c r="AA170" s="104">
        <v>3.3</v>
      </c>
      <c r="AB170" s="104">
        <v>3</v>
      </c>
      <c r="AC170" s="104">
        <f t="shared" si="28"/>
        <v>24</v>
      </c>
      <c r="AD170" s="104">
        <v>16.5</v>
      </c>
      <c r="AE170" s="104">
        <v>30</v>
      </c>
    </row>
    <row r="171" spans="1:31" s="111" customFormat="1" ht="11.1" hidden="1" customHeight="1" x14ac:dyDescent="0.25">
      <c r="A171" s="217">
        <v>170</v>
      </c>
      <c r="B171" s="131" t="s">
        <v>408</v>
      </c>
      <c r="C171" s="104" t="s">
        <v>169</v>
      </c>
      <c r="D171" s="102">
        <f t="shared" si="20"/>
        <v>0.33606722495611385</v>
      </c>
      <c r="E171" s="149">
        <v>0.75</v>
      </c>
      <c r="F171" s="157">
        <f t="shared" si="21"/>
        <v>0.67651772296197987</v>
      </c>
      <c r="G171" s="158">
        <v>1.87</v>
      </c>
      <c r="H171" s="158" t="s">
        <v>830</v>
      </c>
      <c r="I171" s="158">
        <v>0.2</v>
      </c>
      <c r="J171" s="158" t="s">
        <v>823</v>
      </c>
      <c r="K171" s="158">
        <v>0.20300000000000001</v>
      </c>
      <c r="L171" s="159">
        <v>1.28</v>
      </c>
      <c r="M171" s="122">
        <v>1908</v>
      </c>
      <c r="N171" s="113">
        <v>583</v>
      </c>
      <c r="O171" s="117">
        <v>3159</v>
      </c>
      <c r="P171" s="101">
        <f t="shared" si="29"/>
        <v>13.2</v>
      </c>
      <c r="Q171" s="117">
        <v>16</v>
      </c>
      <c r="R171" s="117">
        <f t="shared" si="25"/>
        <v>7695.5999999999995</v>
      </c>
      <c r="S171" s="149">
        <f t="shared" si="23"/>
        <v>6415.0874999999996</v>
      </c>
      <c r="T171" s="104">
        <f t="shared" si="26"/>
        <v>41698.799999999996</v>
      </c>
      <c r="U171" s="149">
        <f t="shared" si="24"/>
        <v>1280.5125</v>
      </c>
      <c r="V171" s="104">
        <v>815</v>
      </c>
      <c r="W171" s="149">
        <f t="shared" si="27"/>
        <v>1.5711809815950921</v>
      </c>
      <c r="X171" s="105">
        <v>4</v>
      </c>
      <c r="Y171" s="104" t="s">
        <v>25</v>
      </c>
      <c r="Z171" s="104" t="s">
        <v>25</v>
      </c>
      <c r="AA171" s="104">
        <v>3.3</v>
      </c>
      <c r="AB171" s="104">
        <v>15</v>
      </c>
      <c r="AC171" s="104">
        <f t="shared" si="28"/>
        <v>120</v>
      </c>
      <c r="AD171" s="104">
        <v>16.5</v>
      </c>
      <c r="AE171" s="104">
        <v>145</v>
      </c>
    </row>
    <row r="172" spans="1:31" s="111" customFormat="1" ht="11.1" hidden="1" customHeight="1" x14ac:dyDescent="0.25">
      <c r="A172" s="210">
        <v>171</v>
      </c>
      <c r="B172" s="131" t="s">
        <v>410</v>
      </c>
      <c r="C172" s="104" t="s">
        <v>169</v>
      </c>
      <c r="D172" s="102">
        <f t="shared" si="20"/>
        <v>0.42322554403091317</v>
      </c>
      <c r="E172" s="149">
        <v>0.55000000000000004</v>
      </c>
      <c r="F172" s="157">
        <f t="shared" si="21"/>
        <v>0.52069053339740512</v>
      </c>
      <c r="G172" s="158">
        <v>1.81</v>
      </c>
      <c r="H172" s="158" t="s">
        <v>830</v>
      </c>
      <c r="I172" s="158">
        <v>0.19900000000000001</v>
      </c>
      <c r="J172" s="158" t="s">
        <v>823</v>
      </c>
      <c r="K172" s="158">
        <v>0.23</v>
      </c>
      <c r="L172" s="159">
        <v>1.21</v>
      </c>
      <c r="M172" s="122">
        <v>1938</v>
      </c>
      <c r="N172" s="113">
        <v>90</v>
      </c>
      <c r="O172" s="117">
        <v>298</v>
      </c>
      <c r="P172" s="101">
        <f t="shared" si="29"/>
        <v>16.5</v>
      </c>
      <c r="Q172" s="117">
        <v>18</v>
      </c>
      <c r="R172" s="117">
        <f t="shared" si="25"/>
        <v>1485</v>
      </c>
      <c r="S172" s="149">
        <f t="shared" si="23"/>
        <v>1338.75</v>
      </c>
      <c r="T172" s="104">
        <f t="shared" si="26"/>
        <v>4917</v>
      </c>
      <c r="U172" s="149">
        <f t="shared" si="24"/>
        <v>146.25</v>
      </c>
      <c r="V172" s="104">
        <v>120</v>
      </c>
      <c r="W172" s="149">
        <f t="shared" si="27"/>
        <v>1.21875</v>
      </c>
      <c r="X172" s="105">
        <v>5</v>
      </c>
      <c r="Y172" s="104" t="s">
        <v>25</v>
      </c>
      <c r="Z172" s="104" t="s">
        <v>25</v>
      </c>
      <c r="AA172" s="104">
        <v>3.3</v>
      </c>
      <c r="AB172" s="104">
        <v>2</v>
      </c>
      <c r="AC172" s="104">
        <f t="shared" si="28"/>
        <v>16</v>
      </c>
      <c r="AD172" s="104">
        <v>16.5</v>
      </c>
      <c r="AE172" s="104">
        <v>20</v>
      </c>
    </row>
    <row r="173" spans="1:31" s="111" customFormat="1" ht="11.1" hidden="1" customHeight="1" x14ac:dyDescent="0.25">
      <c r="A173" s="210">
        <v>172</v>
      </c>
      <c r="B173" s="131" t="s">
        <v>412</v>
      </c>
      <c r="C173" s="104" t="s">
        <v>169</v>
      </c>
      <c r="D173" s="102">
        <f t="shared" si="20"/>
        <v>0.37676767676767675</v>
      </c>
      <c r="E173" s="149">
        <v>0.75</v>
      </c>
      <c r="F173" s="157">
        <f t="shared" si="21"/>
        <v>0.55693833780160851</v>
      </c>
      <c r="G173" s="158">
        <v>1.81</v>
      </c>
      <c r="H173" s="158" t="s">
        <v>830</v>
      </c>
      <c r="I173" s="158">
        <v>0.19900000000000001</v>
      </c>
      <c r="J173" s="158" t="s">
        <v>823</v>
      </c>
      <c r="K173" s="158">
        <v>0.23</v>
      </c>
      <c r="L173" s="159">
        <v>1.21</v>
      </c>
      <c r="M173" s="122">
        <v>1942</v>
      </c>
      <c r="N173" s="113">
        <v>115</v>
      </c>
      <c r="O173" s="117">
        <v>450</v>
      </c>
      <c r="P173" s="101">
        <f t="shared" si="29"/>
        <v>16.5</v>
      </c>
      <c r="Q173" s="117">
        <v>18</v>
      </c>
      <c r="R173" s="117">
        <f t="shared" si="25"/>
        <v>1897.5</v>
      </c>
      <c r="S173" s="149">
        <f t="shared" si="23"/>
        <v>1675.5</v>
      </c>
      <c r="T173" s="104">
        <f t="shared" si="26"/>
        <v>7425</v>
      </c>
      <c r="U173" s="149">
        <f t="shared" si="24"/>
        <v>222</v>
      </c>
      <c r="V173" s="104">
        <v>154</v>
      </c>
      <c r="W173" s="149">
        <f t="shared" si="27"/>
        <v>1.4415584415584415</v>
      </c>
      <c r="X173" s="105">
        <v>5</v>
      </c>
      <c r="Y173" s="104" t="s">
        <v>25</v>
      </c>
      <c r="Z173" s="104" t="s">
        <v>25</v>
      </c>
      <c r="AA173" s="104">
        <v>3.3</v>
      </c>
      <c r="AB173" s="104">
        <v>3</v>
      </c>
      <c r="AC173" s="104">
        <f t="shared" si="28"/>
        <v>24</v>
      </c>
      <c r="AD173" s="104">
        <v>16.5</v>
      </c>
      <c r="AE173" s="104">
        <v>31</v>
      </c>
    </row>
    <row r="174" spans="1:31" s="111" customFormat="1" ht="11.1" hidden="1" customHeight="1" x14ac:dyDescent="0.25">
      <c r="A174" s="210">
        <v>173</v>
      </c>
      <c r="B174" s="131" t="s">
        <v>414</v>
      </c>
      <c r="C174" s="104" t="s">
        <v>169</v>
      </c>
      <c r="D174" s="102">
        <f t="shared" si="20"/>
        <v>0.45863543409555679</v>
      </c>
      <c r="E174" s="149">
        <v>0.55000000000000004</v>
      </c>
      <c r="F174" s="157">
        <f t="shared" si="21"/>
        <v>0.49787809079854078</v>
      </c>
      <c r="G174" s="158">
        <v>1.81</v>
      </c>
      <c r="H174" s="158" t="s">
        <v>830</v>
      </c>
      <c r="I174" s="158">
        <v>0.19900000000000001</v>
      </c>
      <c r="J174" s="158" t="s">
        <v>823</v>
      </c>
      <c r="K174" s="158">
        <v>0.23</v>
      </c>
      <c r="L174" s="159">
        <v>1.21</v>
      </c>
      <c r="M174" s="122">
        <v>1942</v>
      </c>
      <c r="N174" s="113">
        <v>55</v>
      </c>
      <c r="O174" s="117">
        <v>163</v>
      </c>
      <c r="P174" s="101">
        <f t="shared" si="29"/>
        <v>16.5</v>
      </c>
      <c r="Q174" s="117">
        <v>18</v>
      </c>
      <c r="R174" s="117">
        <f t="shared" si="25"/>
        <v>907.5</v>
      </c>
      <c r="S174" s="149">
        <f t="shared" si="23"/>
        <v>827.96875</v>
      </c>
      <c r="T174" s="104">
        <f t="shared" si="26"/>
        <v>2689.5</v>
      </c>
      <c r="U174" s="149">
        <f t="shared" si="24"/>
        <v>79.53125</v>
      </c>
      <c r="V174" s="104">
        <v>60</v>
      </c>
      <c r="W174" s="149">
        <f t="shared" si="27"/>
        <v>1.3255208333333333</v>
      </c>
      <c r="X174" s="105">
        <v>5</v>
      </c>
      <c r="Y174" s="104" t="s">
        <v>25</v>
      </c>
      <c r="Z174" s="104" t="s">
        <v>25</v>
      </c>
      <c r="AA174" s="104">
        <v>3.3</v>
      </c>
      <c r="AB174" s="104">
        <v>1</v>
      </c>
      <c r="AC174" s="104">
        <f t="shared" si="28"/>
        <v>8</v>
      </c>
      <c r="AD174" s="104">
        <v>16.5</v>
      </c>
      <c r="AE174" s="104">
        <v>10</v>
      </c>
    </row>
    <row r="175" spans="1:31" s="111" customFormat="1" ht="11.1" hidden="1" customHeight="1" x14ac:dyDescent="0.25">
      <c r="A175" s="210">
        <v>174</v>
      </c>
      <c r="B175" s="131" t="s">
        <v>416</v>
      </c>
      <c r="C175" s="104" t="s">
        <v>169</v>
      </c>
      <c r="D175" s="102">
        <f t="shared" si="20"/>
        <v>0.41217257318952233</v>
      </c>
      <c r="E175" s="149">
        <v>0.55000000000000004</v>
      </c>
      <c r="F175" s="157">
        <f t="shared" si="21"/>
        <v>0.52737320872274152</v>
      </c>
      <c r="G175" s="158">
        <v>1.81</v>
      </c>
      <c r="H175" s="158" t="s">
        <v>830</v>
      </c>
      <c r="I175" s="158">
        <v>0.19900000000000001</v>
      </c>
      <c r="J175" s="158" t="s">
        <v>823</v>
      </c>
      <c r="K175" s="158">
        <v>0.23</v>
      </c>
      <c r="L175" s="159">
        <v>1.21</v>
      </c>
      <c r="M175" s="122">
        <v>1942</v>
      </c>
      <c r="N175" s="113">
        <v>103</v>
      </c>
      <c r="O175" s="117">
        <v>354</v>
      </c>
      <c r="P175" s="101">
        <f t="shared" si="29"/>
        <v>16.5</v>
      </c>
      <c r="Q175" s="117">
        <v>17</v>
      </c>
      <c r="R175" s="117">
        <f t="shared" si="25"/>
        <v>1699.5</v>
      </c>
      <c r="S175" s="149">
        <f t="shared" si="23"/>
        <v>1528.5</v>
      </c>
      <c r="T175" s="104">
        <f t="shared" si="26"/>
        <v>5841</v>
      </c>
      <c r="U175" s="149">
        <f t="shared" si="24"/>
        <v>171</v>
      </c>
      <c r="V175" s="104">
        <v>133</v>
      </c>
      <c r="W175" s="149">
        <f t="shared" si="27"/>
        <v>1.2857142857142858</v>
      </c>
      <c r="X175" s="105">
        <v>5</v>
      </c>
      <c r="Y175" s="104" t="s">
        <v>25</v>
      </c>
      <c r="Z175" s="104" t="s">
        <v>25</v>
      </c>
      <c r="AA175" s="104">
        <v>3.3</v>
      </c>
      <c r="AB175" s="104">
        <v>3</v>
      </c>
      <c r="AC175" s="104">
        <f t="shared" si="28"/>
        <v>24</v>
      </c>
      <c r="AD175" s="104">
        <v>16.5</v>
      </c>
      <c r="AE175" s="104">
        <v>30</v>
      </c>
    </row>
    <row r="176" spans="1:31" s="111" customFormat="1" ht="11.1" hidden="1" customHeight="1" x14ac:dyDescent="0.25">
      <c r="A176" s="210">
        <v>175</v>
      </c>
      <c r="B176" s="131" t="s">
        <v>418</v>
      </c>
      <c r="C176" s="104" t="s">
        <v>169</v>
      </c>
      <c r="D176" s="102">
        <f t="shared" si="20"/>
        <v>0.44153732446415372</v>
      </c>
      <c r="E176" s="149">
        <v>0.55000000000000004</v>
      </c>
      <c r="F176" s="157">
        <f t="shared" si="21"/>
        <v>0.50816050106014954</v>
      </c>
      <c r="G176" s="158">
        <v>1.81</v>
      </c>
      <c r="H176" s="158" t="s">
        <v>830</v>
      </c>
      <c r="I176" s="158">
        <v>0.19900000000000001</v>
      </c>
      <c r="J176" s="158" t="s">
        <v>823</v>
      </c>
      <c r="K176" s="158">
        <v>0.23</v>
      </c>
      <c r="L176" s="159">
        <v>1.21</v>
      </c>
      <c r="M176" s="122">
        <v>1942</v>
      </c>
      <c r="N176" s="113">
        <v>197</v>
      </c>
      <c r="O176" s="117">
        <v>615</v>
      </c>
      <c r="P176" s="101">
        <f t="shared" si="29"/>
        <v>16.5</v>
      </c>
      <c r="Q176" s="117">
        <v>17</v>
      </c>
      <c r="R176" s="117">
        <f t="shared" si="25"/>
        <v>3250.5</v>
      </c>
      <c r="S176" s="149">
        <f t="shared" si="23"/>
        <v>2950.84375</v>
      </c>
      <c r="T176" s="104">
        <f t="shared" si="26"/>
        <v>10147.5</v>
      </c>
      <c r="U176" s="149">
        <f t="shared" si="24"/>
        <v>299.65625</v>
      </c>
      <c r="V176" s="104">
        <v>212</v>
      </c>
      <c r="W176" s="149">
        <f t="shared" si="27"/>
        <v>1.4134728773584906</v>
      </c>
      <c r="X176" s="105">
        <v>5</v>
      </c>
      <c r="Y176" s="104" t="s">
        <v>25</v>
      </c>
      <c r="Z176" s="104" t="s">
        <v>25</v>
      </c>
      <c r="AA176" s="104">
        <v>3.3</v>
      </c>
      <c r="AB176" s="104">
        <v>5</v>
      </c>
      <c r="AC176" s="104">
        <f t="shared" si="28"/>
        <v>40</v>
      </c>
      <c r="AD176" s="104">
        <v>16.5</v>
      </c>
      <c r="AE176" s="104">
        <v>50</v>
      </c>
    </row>
    <row r="177" spans="1:31" s="111" customFormat="1" ht="11.1" hidden="1" customHeight="1" x14ac:dyDescent="0.25">
      <c r="A177" s="210">
        <v>176</v>
      </c>
      <c r="B177" s="131" t="s">
        <v>420</v>
      </c>
      <c r="C177" s="104" t="s">
        <v>169</v>
      </c>
      <c r="D177" s="102">
        <f t="shared" si="20"/>
        <v>0.40836940836940838</v>
      </c>
      <c r="E177" s="149">
        <v>0.55000000000000004</v>
      </c>
      <c r="F177" s="157">
        <f t="shared" si="21"/>
        <v>0.53116489988221438</v>
      </c>
      <c r="G177" s="158">
        <v>1.81</v>
      </c>
      <c r="H177" s="158" t="s">
        <v>830</v>
      </c>
      <c r="I177" s="158">
        <v>0.19900000000000001</v>
      </c>
      <c r="J177" s="158" t="s">
        <v>823</v>
      </c>
      <c r="K177" s="158">
        <v>0.23</v>
      </c>
      <c r="L177" s="159">
        <v>1.21</v>
      </c>
      <c r="M177" s="122">
        <v>1942</v>
      </c>
      <c r="N177" s="113">
        <v>398</v>
      </c>
      <c r="O177" s="117">
        <v>1386</v>
      </c>
      <c r="P177" s="101">
        <f t="shared" si="29"/>
        <v>16.5</v>
      </c>
      <c r="Q177" s="117">
        <v>17</v>
      </c>
      <c r="R177" s="117">
        <f t="shared" si="25"/>
        <v>6567</v>
      </c>
      <c r="S177" s="149">
        <f t="shared" si="23"/>
        <v>5887.75</v>
      </c>
      <c r="T177" s="104">
        <f t="shared" si="26"/>
        <v>22869</v>
      </c>
      <c r="U177" s="149">
        <f t="shared" si="24"/>
        <v>679.25</v>
      </c>
      <c r="V177" s="104">
        <v>482</v>
      </c>
      <c r="W177" s="149">
        <f t="shared" si="27"/>
        <v>1.4092323651452283</v>
      </c>
      <c r="X177" s="105">
        <v>5</v>
      </c>
      <c r="Y177" s="104" t="s">
        <v>25</v>
      </c>
      <c r="Z177" s="104" t="s">
        <v>25</v>
      </c>
      <c r="AA177" s="104">
        <v>3.3</v>
      </c>
      <c r="AB177" s="104">
        <v>11</v>
      </c>
      <c r="AC177" s="104">
        <f t="shared" si="28"/>
        <v>88</v>
      </c>
      <c r="AD177" s="104">
        <v>16.5</v>
      </c>
      <c r="AE177" s="104">
        <v>114</v>
      </c>
    </row>
    <row r="178" spans="1:31" s="111" customFormat="1" ht="11.1" hidden="1" customHeight="1" x14ac:dyDescent="0.25">
      <c r="A178" s="210">
        <v>177</v>
      </c>
      <c r="B178" s="131" t="s">
        <v>422</v>
      </c>
      <c r="C178" s="104" t="s">
        <v>169</v>
      </c>
      <c r="D178" s="102">
        <f t="shared" si="20"/>
        <v>0.37676767676767675</v>
      </c>
      <c r="E178" s="149">
        <v>0.75</v>
      </c>
      <c r="F178" s="157">
        <f t="shared" si="21"/>
        <v>0.55693833780160851</v>
      </c>
      <c r="G178" s="158">
        <v>1.81</v>
      </c>
      <c r="H178" s="158" t="s">
        <v>830</v>
      </c>
      <c r="I178" s="158">
        <v>0.19900000000000001</v>
      </c>
      <c r="J178" s="158" t="s">
        <v>823</v>
      </c>
      <c r="K178" s="158">
        <v>0.23</v>
      </c>
      <c r="L178" s="159">
        <v>1.21</v>
      </c>
      <c r="M178" s="122">
        <v>1942</v>
      </c>
      <c r="N178" s="113">
        <v>115</v>
      </c>
      <c r="O178" s="117">
        <v>450</v>
      </c>
      <c r="P178" s="101">
        <f t="shared" si="29"/>
        <v>16.5</v>
      </c>
      <c r="Q178" s="117">
        <v>17</v>
      </c>
      <c r="R178" s="117">
        <f t="shared" si="25"/>
        <v>1897.5</v>
      </c>
      <c r="S178" s="149">
        <f t="shared" si="23"/>
        <v>1675.5</v>
      </c>
      <c r="T178" s="104">
        <f t="shared" si="26"/>
        <v>7425</v>
      </c>
      <c r="U178" s="149">
        <f t="shared" si="24"/>
        <v>222</v>
      </c>
      <c r="V178" s="104">
        <v>151</v>
      </c>
      <c r="W178" s="149">
        <f t="shared" si="27"/>
        <v>1.4701986754966887</v>
      </c>
      <c r="X178" s="105">
        <v>5</v>
      </c>
      <c r="Y178" s="104" t="s">
        <v>25</v>
      </c>
      <c r="Z178" s="104" t="s">
        <v>25</v>
      </c>
      <c r="AA178" s="104">
        <v>3.3</v>
      </c>
      <c r="AB178" s="104">
        <v>3</v>
      </c>
      <c r="AC178" s="104">
        <f t="shared" si="28"/>
        <v>24</v>
      </c>
      <c r="AD178" s="104">
        <v>16.5</v>
      </c>
      <c r="AE178" s="104">
        <v>30</v>
      </c>
    </row>
    <row r="179" spans="1:31" s="111" customFormat="1" ht="11.1" hidden="1" customHeight="1" x14ac:dyDescent="0.25">
      <c r="A179" s="210">
        <v>178</v>
      </c>
      <c r="B179" s="131" t="s">
        <v>424</v>
      </c>
      <c r="C179" s="104" t="s">
        <v>169</v>
      </c>
      <c r="D179" s="102">
        <f t="shared" si="20"/>
        <v>0.37676767676767675</v>
      </c>
      <c r="E179" s="149">
        <v>0.75</v>
      </c>
      <c r="F179" s="157">
        <f t="shared" si="21"/>
        <v>0.55693833780160851</v>
      </c>
      <c r="G179" s="158">
        <v>1.81</v>
      </c>
      <c r="H179" s="158" t="s">
        <v>830</v>
      </c>
      <c r="I179" s="158">
        <v>0.19900000000000001</v>
      </c>
      <c r="J179" s="158" t="s">
        <v>823</v>
      </c>
      <c r="K179" s="158">
        <v>0.23</v>
      </c>
      <c r="L179" s="159">
        <v>1.21</v>
      </c>
      <c r="M179" s="122">
        <v>1942</v>
      </c>
      <c r="N179" s="113">
        <v>115</v>
      </c>
      <c r="O179" s="117">
        <v>450</v>
      </c>
      <c r="P179" s="101">
        <f t="shared" si="29"/>
        <v>16.5</v>
      </c>
      <c r="Q179" s="117">
        <v>18</v>
      </c>
      <c r="R179" s="117">
        <f t="shared" si="25"/>
        <v>1897.5</v>
      </c>
      <c r="S179" s="149">
        <f t="shared" si="23"/>
        <v>1675.5</v>
      </c>
      <c r="T179" s="104">
        <f t="shared" si="26"/>
        <v>7425</v>
      </c>
      <c r="U179" s="149">
        <f t="shared" si="24"/>
        <v>222</v>
      </c>
      <c r="V179" s="104">
        <v>153</v>
      </c>
      <c r="W179" s="149">
        <f t="shared" si="27"/>
        <v>1.4509803921568627</v>
      </c>
      <c r="X179" s="105">
        <v>5</v>
      </c>
      <c r="Y179" s="104" t="s">
        <v>25</v>
      </c>
      <c r="Z179" s="104" t="s">
        <v>25</v>
      </c>
      <c r="AA179" s="104">
        <v>3.3</v>
      </c>
      <c r="AB179" s="104">
        <v>3</v>
      </c>
      <c r="AC179" s="104">
        <f t="shared" si="28"/>
        <v>24</v>
      </c>
      <c r="AD179" s="104">
        <v>16.5</v>
      </c>
      <c r="AE179" s="104">
        <v>30</v>
      </c>
    </row>
    <row r="180" spans="1:31" s="111" customFormat="1" ht="11.1" hidden="1" customHeight="1" x14ac:dyDescent="0.25">
      <c r="A180" s="210">
        <v>179</v>
      </c>
      <c r="B180" s="131" t="s">
        <v>426</v>
      </c>
      <c r="C180" s="104" t="s">
        <v>169</v>
      </c>
      <c r="D180" s="102">
        <f t="shared" si="20"/>
        <v>0.37676767676767675</v>
      </c>
      <c r="E180" s="149">
        <v>0.75</v>
      </c>
      <c r="F180" s="157">
        <f t="shared" si="21"/>
        <v>0.55693833780160851</v>
      </c>
      <c r="G180" s="158">
        <v>1.81</v>
      </c>
      <c r="H180" s="158" t="s">
        <v>830</v>
      </c>
      <c r="I180" s="158">
        <v>0.19900000000000001</v>
      </c>
      <c r="J180" s="158" t="s">
        <v>823</v>
      </c>
      <c r="K180" s="158">
        <v>0.23</v>
      </c>
      <c r="L180" s="159">
        <v>1.21</v>
      </c>
      <c r="M180" s="122">
        <v>1942</v>
      </c>
      <c r="N180" s="113">
        <v>115</v>
      </c>
      <c r="O180" s="117">
        <v>450</v>
      </c>
      <c r="P180" s="101">
        <f t="shared" si="29"/>
        <v>16.5</v>
      </c>
      <c r="Q180" s="117">
        <v>17</v>
      </c>
      <c r="R180" s="117">
        <f t="shared" si="25"/>
        <v>1897.5</v>
      </c>
      <c r="S180" s="149">
        <f t="shared" si="23"/>
        <v>1675.5</v>
      </c>
      <c r="T180" s="104">
        <f t="shared" si="26"/>
        <v>7425</v>
      </c>
      <c r="U180" s="149">
        <f t="shared" si="24"/>
        <v>222</v>
      </c>
      <c r="V180" s="104">
        <v>142</v>
      </c>
      <c r="W180" s="149">
        <f t="shared" si="27"/>
        <v>1.5633802816901408</v>
      </c>
      <c r="X180" s="105">
        <v>5</v>
      </c>
      <c r="Y180" s="104" t="s">
        <v>25</v>
      </c>
      <c r="Z180" s="104" t="s">
        <v>25</v>
      </c>
      <c r="AA180" s="104">
        <v>3.3</v>
      </c>
      <c r="AB180" s="104">
        <v>3</v>
      </c>
      <c r="AC180" s="104">
        <f t="shared" si="28"/>
        <v>24</v>
      </c>
      <c r="AD180" s="104">
        <v>16.5</v>
      </c>
      <c r="AE180" s="104">
        <v>30</v>
      </c>
    </row>
    <row r="181" spans="1:31" s="111" customFormat="1" ht="11.1" hidden="1" customHeight="1" x14ac:dyDescent="0.25">
      <c r="A181" s="210">
        <v>180</v>
      </c>
      <c r="B181" s="131" t="s">
        <v>428</v>
      </c>
      <c r="C181" s="104" t="s">
        <v>169</v>
      </c>
      <c r="D181" s="102">
        <f t="shared" si="20"/>
        <v>0.37676767676767675</v>
      </c>
      <c r="E181" s="149">
        <v>0.75</v>
      </c>
      <c r="F181" s="157">
        <f t="shared" si="21"/>
        <v>0.55693833780160851</v>
      </c>
      <c r="G181" s="158">
        <v>1.81</v>
      </c>
      <c r="H181" s="158" t="s">
        <v>830</v>
      </c>
      <c r="I181" s="158">
        <v>0.19900000000000001</v>
      </c>
      <c r="J181" s="158" t="s">
        <v>823</v>
      </c>
      <c r="K181" s="158">
        <v>0.23</v>
      </c>
      <c r="L181" s="159">
        <v>1.21</v>
      </c>
      <c r="M181" s="122">
        <v>1942</v>
      </c>
      <c r="N181" s="113">
        <v>115</v>
      </c>
      <c r="O181" s="117">
        <v>450</v>
      </c>
      <c r="P181" s="101">
        <f t="shared" si="29"/>
        <v>16.5</v>
      </c>
      <c r="Q181" s="117">
        <v>18</v>
      </c>
      <c r="R181" s="117">
        <f t="shared" si="25"/>
        <v>1897.5</v>
      </c>
      <c r="S181" s="149">
        <f t="shared" si="23"/>
        <v>1675.5</v>
      </c>
      <c r="T181" s="104">
        <f t="shared" si="26"/>
        <v>7425</v>
      </c>
      <c r="U181" s="149">
        <f t="shared" si="24"/>
        <v>222</v>
      </c>
      <c r="V181" s="104">
        <v>157</v>
      </c>
      <c r="W181" s="149">
        <f t="shared" si="27"/>
        <v>1.4140127388535031</v>
      </c>
      <c r="X181" s="105">
        <v>5</v>
      </c>
      <c r="Y181" s="104" t="s">
        <v>25</v>
      </c>
      <c r="Z181" s="104" t="s">
        <v>25</v>
      </c>
      <c r="AA181" s="104">
        <v>3.3</v>
      </c>
      <c r="AB181" s="104">
        <v>3</v>
      </c>
      <c r="AC181" s="104">
        <f t="shared" si="28"/>
        <v>24</v>
      </c>
      <c r="AD181" s="104">
        <v>16.5</v>
      </c>
      <c r="AE181" s="104">
        <v>30</v>
      </c>
    </row>
    <row r="182" spans="1:31" s="111" customFormat="1" ht="11.1" hidden="1" customHeight="1" x14ac:dyDescent="0.25">
      <c r="A182" s="210">
        <v>181</v>
      </c>
      <c r="B182" s="131" t="s">
        <v>430</v>
      </c>
      <c r="C182" s="104" t="s">
        <v>169</v>
      </c>
      <c r="D182" s="102">
        <f t="shared" si="20"/>
        <v>0.37676767676767675</v>
      </c>
      <c r="E182" s="149">
        <v>0.75</v>
      </c>
      <c r="F182" s="157">
        <f t="shared" si="21"/>
        <v>0.55693833780160851</v>
      </c>
      <c r="G182" s="158">
        <v>1.81</v>
      </c>
      <c r="H182" s="158" t="s">
        <v>830</v>
      </c>
      <c r="I182" s="158">
        <v>0.19900000000000001</v>
      </c>
      <c r="J182" s="158" t="s">
        <v>823</v>
      </c>
      <c r="K182" s="158">
        <v>0.23</v>
      </c>
      <c r="L182" s="159">
        <v>1.21</v>
      </c>
      <c r="M182" s="122">
        <v>1942</v>
      </c>
      <c r="N182" s="113">
        <v>115</v>
      </c>
      <c r="O182" s="117">
        <v>450</v>
      </c>
      <c r="P182" s="101">
        <f t="shared" si="29"/>
        <v>16.5</v>
      </c>
      <c r="Q182" s="117">
        <v>18</v>
      </c>
      <c r="R182" s="117">
        <f t="shared" si="25"/>
        <v>1897.5</v>
      </c>
      <c r="S182" s="149">
        <f t="shared" si="23"/>
        <v>1675.5</v>
      </c>
      <c r="T182" s="104">
        <f t="shared" si="26"/>
        <v>7425</v>
      </c>
      <c r="U182" s="149">
        <f t="shared" si="24"/>
        <v>222</v>
      </c>
      <c r="V182" s="104">
        <v>174</v>
      </c>
      <c r="W182" s="149">
        <f t="shared" si="27"/>
        <v>1.2758620689655173</v>
      </c>
      <c r="X182" s="105">
        <v>5</v>
      </c>
      <c r="Y182" s="104" t="s">
        <v>25</v>
      </c>
      <c r="Z182" s="104" t="s">
        <v>25</v>
      </c>
      <c r="AA182" s="104">
        <v>3.3</v>
      </c>
      <c r="AB182" s="104">
        <v>3</v>
      </c>
      <c r="AC182" s="104">
        <f t="shared" si="28"/>
        <v>24</v>
      </c>
      <c r="AD182" s="104">
        <v>16.5</v>
      </c>
      <c r="AE182" s="104">
        <v>40</v>
      </c>
    </row>
    <row r="183" spans="1:31" s="111" customFormat="1" ht="11.1" hidden="1" customHeight="1" x14ac:dyDescent="0.25">
      <c r="A183" s="212">
        <v>182</v>
      </c>
      <c r="B183" s="131" t="s">
        <v>432</v>
      </c>
      <c r="C183" s="104" t="s">
        <v>114</v>
      </c>
      <c r="D183" s="102">
        <f t="shared" si="20"/>
        <v>0.30206947524020694</v>
      </c>
      <c r="E183" s="149">
        <v>0.75</v>
      </c>
      <c r="F183" s="157">
        <f t="shared" si="21"/>
        <v>0.46936536579398097</v>
      </c>
      <c r="G183" s="158">
        <v>1.56</v>
      </c>
      <c r="H183" s="158" t="s">
        <v>829</v>
      </c>
      <c r="I183" s="158">
        <v>0.191</v>
      </c>
      <c r="J183" s="158" t="s">
        <v>823</v>
      </c>
      <c r="K183" s="158">
        <v>0.23</v>
      </c>
      <c r="L183" s="159">
        <v>1.29</v>
      </c>
      <c r="M183" s="122">
        <v>1961</v>
      </c>
      <c r="N183" s="113">
        <v>99</v>
      </c>
      <c r="O183" s="117">
        <v>410</v>
      </c>
      <c r="P183" s="101">
        <f t="shared" si="29"/>
        <v>33</v>
      </c>
      <c r="Q183" s="117">
        <v>36</v>
      </c>
      <c r="R183" s="117">
        <f t="shared" si="25"/>
        <v>3267</v>
      </c>
      <c r="S183" s="149">
        <f t="shared" si="23"/>
        <v>2843.4375</v>
      </c>
      <c r="T183" s="104">
        <f t="shared" si="26"/>
        <v>13530</v>
      </c>
      <c r="U183" s="149">
        <f t="shared" si="24"/>
        <v>423.5625</v>
      </c>
      <c r="V183" s="104">
        <v>295</v>
      </c>
      <c r="W183" s="149">
        <f t="shared" si="27"/>
        <v>1.4358050847457626</v>
      </c>
      <c r="X183" s="104">
        <v>10</v>
      </c>
      <c r="Y183" s="104" t="s">
        <v>116</v>
      </c>
      <c r="Z183" s="104" t="s">
        <v>25</v>
      </c>
      <c r="AA183" s="104">
        <v>3.3</v>
      </c>
      <c r="AB183" s="104">
        <v>1</v>
      </c>
      <c r="AC183" s="104">
        <f t="shared" si="28"/>
        <v>8</v>
      </c>
      <c r="AD183" s="104">
        <v>16.5</v>
      </c>
      <c r="AE183" s="104">
        <v>40</v>
      </c>
    </row>
    <row r="184" spans="1:31" s="111" customFormat="1" ht="11.1" hidden="1" customHeight="1" x14ac:dyDescent="0.25">
      <c r="A184" s="213">
        <v>183</v>
      </c>
      <c r="B184" s="137" t="s">
        <v>434</v>
      </c>
      <c r="C184" s="104" t="s">
        <v>765</v>
      </c>
      <c r="D184" s="102">
        <f t="shared" si="20"/>
        <v>0.7020202020202021</v>
      </c>
      <c r="E184" s="149">
        <v>0.5</v>
      </c>
      <c r="F184" s="157">
        <f t="shared" si="21"/>
        <v>0.41163669064748198</v>
      </c>
      <c r="G184" s="163">
        <v>1.3</v>
      </c>
      <c r="H184" s="163" t="s">
        <v>830</v>
      </c>
      <c r="I184" s="163">
        <v>0.191</v>
      </c>
      <c r="J184" s="163" t="s">
        <v>823</v>
      </c>
      <c r="K184" s="163">
        <v>0.22</v>
      </c>
      <c r="L184" s="159">
        <v>1.29</v>
      </c>
      <c r="M184" s="122">
        <v>1961</v>
      </c>
      <c r="N184" s="113">
        <v>45</v>
      </c>
      <c r="O184" s="117">
        <v>90</v>
      </c>
      <c r="P184" s="101">
        <f t="shared" si="29"/>
        <v>9.8999999999999986</v>
      </c>
      <c r="Q184" s="117">
        <v>11</v>
      </c>
      <c r="R184" s="117">
        <f t="shared" si="25"/>
        <v>445.49999999999994</v>
      </c>
      <c r="S184" s="149">
        <f t="shared" si="23"/>
        <v>421.87499999999994</v>
      </c>
      <c r="T184" s="104">
        <f t="shared" si="26"/>
        <v>890.99999999999989</v>
      </c>
      <c r="U184" s="149">
        <f t="shared" si="24"/>
        <v>23.625</v>
      </c>
      <c r="V184" s="104">
        <v>18</v>
      </c>
      <c r="W184" s="149">
        <f t="shared" si="27"/>
        <v>1.3125</v>
      </c>
      <c r="X184" s="105">
        <v>3</v>
      </c>
      <c r="Y184" s="104" t="s">
        <v>25</v>
      </c>
      <c r="Z184" s="104" t="s">
        <v>25</v>
      </c>
      <c r="AA184" s="104">
        <v>3.3</v>
      </c>
      <c r="AB184" s="104">
        <v>1</v>
      </c>
      <c r="AC184" s="104">
        <f t="shared" si="28"/>
        <v>8</v>
      </c>
      <c r="AD184" s="104">
        <v>16.5</v>
      </c>
      <c r="AE184" s="104">
        <v>3</v>
      </c>
    </row>
    <row r="185" spans="1:31" s="111" customFormat="1" ht="11.1" hidden="1" customHeight="1" x14ac:dyDescent="0.25">
      <c r="A185" s="210">
        <v>184</v>
      </c>
      <c r="B185" s="131" t="s">
        <v>436</v>
      </c>
      <c r="C185" s="104" t="s">
        <v>114</v>
      </c>
      <c r="D185" s="102">
        <f t="shared" si="20"/>
        <v>0.35789851174466558</v>
      </c>
      <c r="E185" s="149">
        <v>0.75</v>
      </c>
      <c r="F185" s="157">
        <f t="shared" si="21"/>
        <v>0.49390618737474945</v>
      </c>
      <c r="G185" s="158">
        <v>1.3</v>
      </c>
      <c r="H185" s="158" t="s">
        <v>830</v>
      </c>
      <c r="I185" s="158">
        <v>0.191</v>
      </c>
      <c r="J185" s="158" t="s">
        <v>823</v>
      </c>
      <c r="K185" s="158">
        <v>0.23</v>
      </c>
      <c r="L185" s="159">
        <v>1.29</v>
      </c>
      <c r="M185" s="122">
        <v>1961</v>
      </c>
      <c r="N185" s="113">
        <v>120</v>
      </c>
      <c r="O185" s="117">
        <v>507</v>
      </c>
      <c r="P185" s="101">
        <f t="shared" si="29"/>
        <v>16.5</v>
      </c>
      <c r="Q185" s="117">
        <v>18</v>
      </c>
      <c r="R185" s="117">
        <f t="shared" si="25"/>
        <v>1980</v>
      </c>
      <c r="S185" s="149">
        <f t="shared" si="23"/>
        <v>1727.71875</v>
      </c>
      <c r="T185" s="104">
        <f t="shared" si="26"/>
        <v>8365.5</v>
      </c>
      <c r="U185" s="149">
        <f t="shared" si="24"/>
        <v>252.28125</v>
      </c>
      <c r="V185" s="104">
        <v>163</v>
      </c>
      <c r="W185" s="149">
        <f t="shared" si="27"/>
        <v>1.5477377300613497</v>
      </c>
      <c r="X185" s="105">
        <v>5</v>
      </c>
      <c r="Y185" s="104" t="s">
        <v>25</v>
      </c>
      <c r="Z185" s="104" t="s">
        <v>25</v>
      </c>
      <c r="AA185" s="104">
        <v>3.3</v>
      </c>
      <c r="AB185" s="104">
        <v>3</v>
      </c>
      <c r="AC185" s="104">
        <f t="shared" si="28"/>
        <v>24</v>
      </c>
      <c r="AD185" s="104">
        <v>16.5</v>
      </c>
      <c r="AE185" s="104">
        <v>30</v>
      </c>
    </row>
    <row r="186" spans="1:31" s="111" customFormat="1" ht="11.1" hidden="1" customHeight="1" x14ac:dyDescent="0.25">
      <c r="A186" s="210">
        <v>185</v>
      </c>
      <c r="B186" s="131" t="s">
        <v>438</v>
      </c>
      <c r="C186" s="104" t="s">
        <v>114</v>
      </c>
      <c r="D186" s="102">
        <f t="shared" si="20"/>
        <v>0.35789851174466558</v>
      </c>
      <c r="E186" s="149">
        <v>0.75</v>
      </c>
      <c r="F186" s="157">
        <f t="shared" si="21"/>
        <v>0.49390618737474945</v>
      </c>
      <c r="G186" s="158">
        <v>1.3</v>
      </c>
      <c r="H186" s="158" t="s">
        <v>830</v>
      </c>
      <c r="I186" s="158">
        <v>0.191</v>
      </c>
      <c r="J186" s="158" t="s">
        <v>823</v>
      </c>
      <c r="K186" s="158">
        <v>0.23</v>
      </c>
      <c r="L186" s="159">
        <v>1.29</v>
      </c>
      <c r="M186" s="122">
        <v>1961</v>
      </c>
      <c r="N186" s="113">
        <v>120</v>
      </c>
      <c r="O186" s="117">
        <v>507</v>
      </c>
      <c r="P186" s="101">
        <f t="shared" si="29"/>
        <v>16.5</v>
      </c>
      <c r="Q186" s="117">
        <v>18</v>
      </c>
      <c r="R186" s="117">
        <f t="shared" si="25"/>
        <v>1980</v>
      </c>
      <c r="S186" s="149">
        <f t="shared" si="23"/>
        <v>1727.71875</v>
      </c>
      <c r="T186" s="104">
        <f t="shared" si="26"/>
        <v>8365.5</v>
      </c>
      <c r="U186" s="149">
        <f t="shared" si="24"/>
        <v>252.28125</v>
      </c>
      <c r="V186" s="104">
        <v>174</v>
      </c>
      <c r="W186" s="149">
        <f t="shared" si="27"/>
        <v>1.4498922413793103</v>
      </c>
      <c r="X186" s="105">
        <v>5</v>
      </c>
      <c r="Y186" s="104" t="s">
        <v>25</v>
      </c>
      <c r="Z186" s="104" t="s">
        <v>25</v>
      </c>
      <c r="AA186" s="104">
        <v>3.3</v>
      </c>
      <c r="AB186" s="104">
        <v>3</v>
      </c>
      <c r="AC186" s="104">
        <f t="shared" si="28"/>
        <v>24</v>
      </c>
      <c r="AD186" s="104">
        <v>16.5</v>
      </c>
      <c r="AE186" s="104">
        <v>30</v>
      </c>
    </row>
    <row r="187" spans="1:31" s="111" customFormat="1" ht="11.1" hidden="1" customHeight="1" x14ac:dyDescent="0.25">
      <c r="A187" s="213">
        <v>186</v>
      </c>
      <c r="B187" s="137" t="s">
        <v>440</v>
      </c>
      <c r="C187" s="104" t="s">
        <v>101</v>
      </c>
      <c r="D187" s="102">
        <f t="shared" si="20"/>
        <v>0.47362514029180697</v>
      </c>
      <c r="E187" s="149">
        <v>0.55000000000000004</v>
      </c>
      <c r="F187" s="157">
        <f t="shared" si="21"/>
        <v>0.5174397709320695</v>
      </c>
      <c r="G187" s="163">
        <v>1.3</v>
      </c>
      <c r="H187" s="163" t="s">
        <v>830</v>
      </c>
      <c r="I187" s="163">
        <v>0.191</v>
      </c>
      <c r="J187" s="163" t="s">
        <v>823</v>
      </c>
      <c r="K187" s="163">
        <v>0.23</v>
      </c>
      <c r="L187" s="159">
        <v>1.29</v>
      </c>
      <c r="M187" s="122">
        <v>1946</v>
      </c>
      <c r="N187" s="113">
        <v>110</v>
      </c>
      <c r="O187" s="117">
        <v>405</v>
      </c>
      <c r="P187" s="101">
        <f t="shared" si="29"/>
        <v>9.8999999999999986</v>
      </c>
      <c r="Q187" s="117">
        <v>10</v>
      </c>
      <c r="R187" s="117">
        <f t="shared" si="25"/>
        <v>1088.9999999999998</v>
      </c>
      <c r="S187" s="149">
        <f t="shared" si="23"/>
        <v>967.96874999999977</v>
      </c>
      <c r="T187" s="104">
        <f t="shared" si="26"/>
        <v>4009.4999999999995</v>
      </c>
      <c r="U187" s="149">
        <f t="shared" si="24"/>
        <v>121.03125</v>
      </c>
      <c r="V187" s="104">
        <v>84</v>
      </c>
      <c r="W187" s="149">
        <f t="shared" si="27"/>
        <v>1.4408482142857142</v>
      </c>
      <c r="X187" s="105">
        <v>3</v>
      </c>
      <c r="Y187" s="104" t="s">
        <v>25</v>
      </c>
      <c r="Z187" s="104" t="s">
        <v>25</v>
      </c>
      <c r="AA187" s="104">
        <v>3.3</v>
      </c>
      <c r="AB187" s="104">
        <v>2</v>
      </c>
      <c r="AC187" s="104">
        <f t="shared" si="28"/>
        <v>16</v>
      </c>
      <c r="AD187" s="104">
        <v>16.5</v>
      </c>
      <c r="AE187" s="104">
        <v>18</v>
      </c>
    </row>
    <row r="188" spans="1:31" s="111" customFormat="1" ht="11.1" hidden="1" customHeight="1" x14ac:dyDescent="0.25">
      <c r="A188" s="213">
        <v>187</v>
      </c>
      <c r="B188" s="137" t="s">
        <v>442</v>
      </c>
      <c r="C188" s="104" t="s">
        <v>101</v>
      </c>
      <c r="D188" s="102">
        <f t="shared" si="20"/>
        <v>0.53344877344877351</v>
      </c>
      <c r="E188" s="149">
        <v>0.55000000000000004</v>
      </c>
      <c r="F188" s="157">
        <f t="shared" si="21"/>
        <v>0.48339415169876654</v>
      </c>
      <c r="G188" s="163">
        <v>1.3</v>
      </c>
      <c r="H188" s="163" t="s">
        <v>830</v>
      </c>
      <c r="I188" s="163">
        <v>0.191</v>
      </c>
      <c r="J188" s="163" t="s">
        <v>823</v>
      </c>
      <c r="K188" s="163">
        <v>0.23</v>
      </c>
      <c r="L188" s="159">
        <v>1.29</v>
      </c>
      <c r="M188" s="122">
        <v>1946</v>
      </c>
      <c r="N188" s="113">
        <v>58</v>
      </c>
      <c r="O188" s="117">
        <v>175</v>
      </c>
      <c r="P188" s="101">
        <f t="shared" si="29"/>
        <v>9.8999999999999986</v>
      </c>
      <c r="Q188" s="117">
        <v>11</v>
      </c>
      <c r="R188" s="117">
        <f t="shared" si="25"/>
        <v>574.19999999999993</v>
      </c>
      <c r="S188" s="149">
        <f t="shared" si="23"/>
        <v>523.48124999999993</v>
      </c>
      <c r="T188" s="104">
        <f t="shared" si="26"/>
        <v>1732.4999999999998</v>
      </c>
      <c r="U188" s="149">
        <f t="shared" si="24"/>
        <v>50.71875</v>
      </c>
      <c r="V188" s="104">
        <v>37</v>
      </c>
      <c r="W188" s="149">
        <f t="shared" si="27"/>
        <v>1.370777027027027</v>
      </c>
      <c r="X188" s="105">
        <v>3</v>
      </c>
      <c r="Y188" s="104" t="s">
        <v>25</v>
      </c>
      <c r="Z188" s="104" t="s">
        <v>25</v>
      </c>
      <c r="AA188" s="104">
        <v>3.3</v>
      </c>
      <c r="AB188" s="104">
        <v>1</v>
      </c>
      <c r="AC188" s="104">
        <f t="shared" si="28"/>
        <v>8</v>
      </c>
      <c r="AD188" s="104">
        <v>16.5</v>
      </c>
      <c r="AE188" s="104">
        <v>6</v>
      </c>
    </row>
    <row r="189" spans="1:31" s="111" customFormat="1" ht="11.1" hidden="1" customHeight="1" x14ac:dyDescent="0.25">
      <c r="A189" s="213">
        <v>188</v>
      </c>
      <c r="B189" s="137" t="s">
        <v>444</v>
      </c>
      <c r="C189" s="104" t="s">
        <v>101</v>
      </c>
      <c r="D189" s="102">
        <f t="shared" si="20"/>
        <v>0.63445887445887439</v>
      </c>
      <c r="E189" s="149">
        <v>0.55000000000000004</v>
      </c>
      <c r="F189" s="157">
        <f t="shared" si="21"/>
        <v>0.52412868449781669</v>
      </c>
      <c r="G189" s="163">
        <v>1.3</v>
      </c>
      <c r="H189" s="163" t="s">
        <v>830</v>
      </c>
      <c r="I189" s="163">
        <v>0.191</v>
      </c>
      <c r="J189" s="163" t="s">
        <v>823</v>
      </c>
      <c r="K189" s="163">
        <v>0.23</v>
      </c>
      <c r="L189" s="159">
        <v>1.29</v>
      </c>
      <c r="M189" s="122">
        <v>1946</v>
      </c>
      <c r="N189" s="113">
        <v>58</v>
      </c>
      <c r="O189" s="117">
        <v>175</v>
      </c>
      <c r="P189" s="101">
        <f t="shared" si="29"/>
        <v>6.6</v>
      </c>
      <c r="Q189" s="117">
        <v>8</v>
      </c>
      <c r="R189" s="117">
        <f t="shared" si="25"/>
        <v>382.79999999999995</v>
      </c>
      <c r="S189" s="149">
        <f t="shared" si="23"/>
        <v>349.67499999999995</v>
      </c>
      <c r="T189" s="104">
        <f t="shared" si="26"/>
        <v>1155</v>
      </c>
      <c r="U189" s="149">
        <f t="shared" si="24"/>
        <v>33.125</v>
      </c>
      <c r="V189" s="104">
        <v>22</v>
      </c>
      <c r="W189" s="149">
        <f t="shared" si="27"/>
        <v>1.5056818181818181</v>
      </c>
      <c r="X189" s="105">
        <v>2</v>
      </c>
      <c r="Y189" s="104" t="s">
        <v>25</v>
      </c>
      <c r="Z189" s="104" t="s">
        <v>25</v>
      </c>
      <c r="AA189" s="104">
        <v>3.3</v>
      </c>
      <c r="AB189" s="104">
        <v>1</v>
      </c>
      <c r="AC189" s="104">
        <f t="shared" si="28"/>
        <v>8</v>
      </c>
      <c r="AD189" s="104">
        <v>16.5</v>
      </c>
      <c r="AE189" s="104">
        <v>4</v>
      </c>
    </row>
    <row r="190" spans="1:31" s="111" customFormat="1" ht="11.1" hidden="1" customHeight="1" x14ac:dyDescent="0.25">
      <c r="A190" s="213">
        <v>189</v>
      </c>
      <c r="B190" s="137" t="s">
        <v>446</v>
      </c>
      <c r="C190" s="104" t="s">
        <v>101</v>
      </c>
      <c r="D190" s="102">
        <f t="shared" si="20"/>
        <v>0.63445887445887439</v>
      </c>
      <c r="E190" s="149">
        <v>0.55000000000000004</v>
      </c>
      <c r="F190" s="157">
        <f t="shared" si="21"/>
        <v>0.52412868449781669</v>
      </c>
      <c r="G190" s="163">
        <v>1.3</v>
      </c>
      <c r="H190" s="163" t="s">
        <v>830</v>
      </c>
      <c r="I190" s="163">
        <v>0.191</v>
      </c>
      <c r="J190" s="163" t="s">
        <v>823</v>
      </c>
      <c r="K190" s="163">
        <v>0.23</v>
      </c>
      <c r="L190" s="159">
        <v>1.29</v>
      </c>
      <c r="M190" s="122">
        <v>1946</v>
      </c>
      <c r="N190" s="113">
        <v>58</v>
      </c>
      <c r="O190" s="117">
        <v>175</v>
      </c>
      <c r="P190" s="101">
        <f t="shared" ref="P190:P221" si="30">X190*AA190</f>
        <v>6.6</v>
      </c>
      <c r="Q190" s="117">
        <v>8</v>
      </c>
      <c r="R190" s="117">
        <f t="shared" si="25"/>
        <v>382.79999999999995</v>
      </c>
      <c r="S190" s="149">
        <f t="shared" si="23"/>
        <v>349.67499999999995</v>
      </c>
      <c r="T190" s="104">
        <f t="shared" si="26"/>
        <v>1155</v>
      </c>
      <c r="U190" s="149">
        <f t="shared" si="24"/>
        <v>33.125</v>
      </c>
      <c r="V190" s="104">
        <v>24</v>
      </c>
      <c r="W190" s="149">
        <f t="shared" si="27"/>
        <v>1.3802083333333333</v>
      </c>
      <c r="X190" s="105">
        <v>2</v>
      </c>
      <c r="Y190" s="104" t="s">
        <v>25</v>
      </c>
      <c r="Z190" s="104" t="s">
        <v>25</v>
      </c>
      <c r="AA190" s="104">
        <v>3.3</v>
      </c>
      <c r="AB190" s="104">
        <v>1</v>
      </c>
      <c r="AC190" s="104">
        <f t="shared" si="28"/>
        <v>8</v>
      </c>
      <c r="AD190" s="104">
        <v>16.5</v>
      </c>
      <c r="AE190" s="104">
        <v>4</v>
      </c>
    </row>
    <row r="191" spans="1:31" s="111" customFormat="1" ht="11.1" hidden="1" customHeight="1" x14ac:dyDescent="0.25">
      <c r="A191" s="213">
        <v>190</v>
      </c>
      <c r="B191" s="137" t="s">
        <v>448</v>
      </c>
      <c r="C191" s="104" t="s">
        <v>101</v>
      </c>
      <c r="D191" s="102">
        <f t="shared" si="20"/>
        <v>0.53344877344877351</v>
      </c>
      <c r="E191" s="149">
        <v>0.55000000000000004</v>
      </c>
      <c r="F191" s="157">
        <f t="shared" si="21"/>
        <v>0.48339415169876654</v>
      </c>
      <c r="G191" s="163">
        <v>1.3</v>
      </c>
      <c r="H191" s="163" t="s">
        <v>830</v>
      </c>
      <c r="I191" s="163">
        <v>0.191</v>
      </c>
      <c r="J191" s="163" t="s">
        <v>823</v>
      </c>
      <c r="K191" s="163">
        <v>0.23</v>
      </c>
      <c r="L191" s="159">
        <v>1.29</v>
      </c>
      <c r="M191" s="122">
        <v>1946</v>
      </c>
      <c r="N191" s="113">
        <v>58</v>
      </c>
      <c r="O191" s="117">
        <v>175</v>
      </c>
      <c r="P191" s="101">
        <f t="shared" si="30"/>
        <v>9.8999999999999986</v>
      </c>
      <c r="Q191" s="117">
        <v>10</v>
      </c>
      <c r="R191" s="117">
        <f t="shared" si="25"/>
        <v>574.19999999999993</v>
      </c>
      <c r="S191" s="149">
        <f t="shared" si="23"/>
        <v>523.48124999999993</v>
      </c>
      <c r="T191" s="104">
        <f t="shared" si="26"/>
        <v>1732.4999999999998</v>
      </c>
      <c r="U191" s="149">
        <f t="shared" si="24"/>
        <v>50.71875</v>
      </c>
      <c r="V191" s="104">
        <v>41</v>
      </c>
      <c r="W191" s="149">
        <f t="shared" si="27"/>
        <v>1.2370426829268293</v>
      </c>
      <c r="X191" s="105">
        <v>3</v>
      </c>
      <c r="Y191" s="104" t="s">
        <v>25</v>
      </c>
      <c r="Z191" s="104" t="s">
        <v>25</v>
      </c>
      <c r="AA191" s="104">
        <v>3.3</v>
      </c>
      <c r="AB191" s="104">
        <v>1</v>
      </c>
      <c r="AC191" s="104">
        <f t="shared" si="28"/>
        <v>8</v>
      </c>
      <c r="AD191" s="104">
        <v>16.5</v>
      </c>
      <c r="AE191" s="104">
        <v>6</v>
      </c>
    </row>
    <row r="192" spans="1:31" s="111" customFormat="1" ht="11.1" hidden="1" customHeight="1" x14ac:dyDescent="0.25">
      <c r="A192" s="213">
        <v>191</v>
      </c>
      <c r="B192" s="137" t="s">
        <v>450</v>
      </c>
      <c r="C192" s="104" t="s">
        <v>101</v>
      </c>
      <c r="D192" s="102">
        <f t="shared" si="20"/>
        <v>0.53344877344877351</v>
      </c>
      <c r="E192" s="149">
        <v>0.55000000000000004</v>
      </c>
      <c r="F192" s="157">
        <f t="shared" si="21"/>
        <v>0.48339415169876654</v>
      </c>
      <c r="G192" s="163">
        <v>1.3</v>
      </c>
      <c r="H192" s="163" t="s">
        <v>830</v>
      </c>
      <c r="I192" s="163">
        <v>0.191</v>
      </c>
      <c r="J192" s="163" t="s">
        <v>823</v>
      </c>
      <c r="K192" s="163">
        <v>0.23</v>
      </c>
      <c r="L192" s="159">
        <v>1.29</v>
      </c>
      <c r="M192" s="122">
        <v>1946</v>
      </c>
      <c r="N192" s="113">
        <v>58</v>
      </c>
      <c r="O192" s="117">
        <v>175</v>
      </c>
      <c r="P192" s="101">
        <f t="shared" si="30"/>
        <v>9.8999999999999986</v>
      </c>
      <c r="Q192" s="117">
        <v>10</v>
      </c>
      <c r="R192" s="117">
        <f t="shared" si="25"/>
        <v>574.19999999999993</v>
      </c>
      <c r="S192" s="149">
        <f t="shared" si="23"/>
        <v>523.48124999999993</v>
      </c>
      <c r="T192" s="104">
        <f t="shared" si="26"/>
        <v>1732.4999999999998</v>
      </c>
      <c r="U192" s="149">
        <f t="shared" si="24"/>
        <v>50.71875</v>
      </c>
      <c r="V192" s="104">
        <v>40</v>
      </c>
      <c r="W192" s="149">
        <f t="shared" si="27"/>
        <v>1.2679687500000001</v>
      </c>
      <c r="X192" s="105">
        <v>3</v>
      </c>
      <c r="Y192" s="104" t="s">
        <v>25</v>
      </c>
      <c r="Z192" s="104" t="s">
        <v>25</v>
      </c>
      <c r="AA192" s="104">
        <v>3.3</v>
      </c>
      <c r="AB192" s="104">
        <v>1</v>
      </c>
      <c r="AC192" s="104">
        <f t="shared" si="28"/>
        <v>8</v>
      </c>
      <c r="AD192" s="104">
        <v>16.5</v>
      </c>
      <c r="AE192" s="104">
        <v>6</v>
      </c>
    </row>
    <row r="193" spans="1:31" s="111" customFormat="1" ht="11.1" hidden="1" customHeight="1" x14ac:dyDescent="0.25">
      <c r="A193" s="213">
        <v>192</v>
      </c>
      <c r="B193" s="131" t="s">
        <v>452</v>
      </c>
      <c r="C193" s="104" t="s">
        <v>763</v>
      </c>
      <c r="D193" s="102">
        <f t="shared" si="20"/>
        <v>0.24017882429097381</v>
      </c>
      <c r="E193" s="149">
        <v>0.75</v>
      </c>
      <c r="F193" s="157">
        <f t="shared" si="21"/>
        <v>0.44646098290238356</v>
      </c>
      <c r="G193" s="158">
        <v>0.98</v>
      </c>
      <c r="H193" s="158" t="s">
        <v>830</v>
      </c>
      <c r="I193" s="158">
        <v>0.19500000000000001</v>
      </c>
      <c r="J193" s="158" t="s">
        <v>823</v>
      </c>
      <c r="K193" s="158">
        <v>0.23</v>
      </c>
      <c r="L193" s="159">
        <v>1.21</v>
      </c>
      <c r="M193" s="122">
        <v>1981</v>
      </c>
      <c r="N193" s="113">
        <v>269</v>
      </c>
      <c r="O193" s="117">
        <v>1498</v>
      </c>
      <c r="P193" s="101">
        <f t="shared" si="30"/>
        <v>33</v>
      </c>
      <c r="Q193" s="117">
        <v>33</v>
      </c>
      <c r="R193" s="117">
        <f t="shared" si="25"/>
        <v>8877</v>
      </c>
      <c r="S193" s="149">
        <f t="shared" si="23"/>
        <v>7347.4375</v>
      </c>
      <c r="T193" s="104">
        <f t="shared" si="26"/>
        <v>49434</v>
      </c>
      <c r="U193" s="149">
        <f t="shared" si="24"/>
        <v>1529.5625</v>
      </c>
      <c r="V193" s="104">
        <v>1035</v>
      </c>
      <c r="W193" s="149">
        <f t="shared" si="27"/>
        <v>1.4778381642512077</v>
      </c>
      <c r="X193" s="105">
        <v>10</v>
      </c>
      <c r="Y193" s="104" t="s">
        <v>25</v>
      </c>
      <c r="Z193" s="104" t="s">
        <v>25</v>
      </c>
      <c r="AA193" s="104">
        <v>3.3</v>
      </c>
      <c r="AB193" s="104">
        <v>6</v>
      </c>
      <c r="AC193" s="104">
        <f t="shared" si="28"/>
        <v>48</v>
      </c>
      <c r="AD193" s="104">
        <v>16.5</v>
      </c>
      <c r="AE193" s="104">
        <v>160</v>
      </c>
    </row>
    <row r="194" spans="1:31" s="111" customFormat="1" ht="11.1" hidden="1" customHeight="1" x14ac:dyDescent="0.25">
      <c r="A194" s="214">
        <v>193</v>
      </c>
      <c r="B194" s="131" t="s">
        <v>454</v>
      </c>
      <c r="C194" s="104" t="s">
        <v>765</v>
      </c>
      <c r="D194" s="102">
        <f t="shared" ref="D194:D253" si="31">(O194*2+R194)/T194</f>
        <v>0.39813519813519815</v>
      </c>
      <c r="E194" s="149">
        <v>0.55000000000000004</v>
      </c>
      <c r="F194" s="157">
        <f t="shared" ref="F194:F253" si="32">(G194*O194+I194*O194+K194*S194+L194*U194)/(U194+S194+O194+O194)</f>
        <v>0.46667652224824357</v>
      </c>
      <c r="G194" s="158">
        <v>1.3</v>
      </c>
      <c r="H194" s="158" t="s">
        <v>830</v>
      </c>
      <c r="I194" s="158">
        <v>0.191</v>
      </c>
      <c r="J194" s="158" t="s">
        <v>823</v>
      </c>
      <c r="K194" s="158">
        <v>0.23</v>
      </c>
      <c r="L194" s="159">
        <v>1.29</v>
      </c>
      <c r="M194" s="122">
        <v>1946</v>
      </c>
      <c r="N194" s="113">
        <v>90</v>
      </c>
      <c r="O194" s="117">
        <v>325</v>
      </c>
      <c r="P194" s="101">
        <f t="shared" si="30"/>
        <v>16.5</v>
      </c>
      <c r="Q194" s="117">
        <v>18</v>
      </c>
      <c r="R194" s="117">
        <f t="shared" si="25"/>
        <v>1485</v>
      </c>
      <c r="S194" s="149">
        <f t="shared" ref="S194:S253" si="33">R194-U194</f>
        <v>1324.40625</v>
      </c>
      <c r="T194" s="104">
        <f t="shared" si="26"/>
        <v>5362.5</v>
      </c>
      <c r="U194" s="149">
        <f t="shared" ref="U194:U253" si="34">((((O194-O194*0.15)-AC194)*X194)-AD194)/8</f>
        <v>160.59375</v>
      </c>
      <c r="V194" s="104">
        <v>115</v>
      </c>
      <c r="W194" s="149">
        <f t="shared" si="27"/>
        <v>1.3964673913043477</v>
      </c>
      <c r="X194" s="105">
        <v>5</v>
      </c>
      <c r="Y194" s="104" t="s">
        <v>25</v>
      </c>
      <c r="Z194" s="104" t="s">
        <v>25</v>
      </c>
      <c r="AA194" s="104">
        <v>3.3</v>
      </c>
      <c r="AB194" s="104">
        <v>2</v>
      </c>
      <c r="AC194" s="104">
        <f t="shared" si="28"/>
        <v>16</v>
      </c>
      <c r="AD194" s="104">
        <v>16.5</v>
      </c>
      <c r="AE194" s="104">
        <v>20</v>
      </c>
    </row>
    <row r="195" spans="1:31" s="142" customFormat="1" ht="11.1" hidden="1" customHeight="1" x14ac:dyDescent="0.25">
      <c r="A195" s="215">
        <v>194</v>
      </c>
      <c r="B195" s="138" t="s">
        <v>456</v>
      </c>
      <c r="C195" s="104" t="s">
        <v>169</v>
      </c>
      <c r="D195" s="102">
        <f t="shared" si="31"/>
        <v>0.27692935119034617</v>
      </c>
      <c r="E195" s="149">
        <v>0.75</v>
      </c>
      <c r="F195" s="157">
        <f t="shared" si="32"/>
        <v>0.60556857396912656</v>
      </c>
      <c r="G195" s="158">
        <v>1.81</v>
      </c>
      <c r="H195" s="158" t="s">
        <v>830</v>
      </c>
      <c r="I195" s="164">
        <v>0.19700000000000001</v>
      </c>
      <c r="J195" s="164" t="s">
        <v>824</v>
      </c>
      <c r="K195" s="158">
        <v>0.20300000000000001</v>
      </c>
      <c r="L195" s="159">
        <v>1.21</v>
      </c>
      <c r="M195" s="123">
        <v>1927</v>
      </c>
      <c r="N195" s="114">
        <v>488</v>
      </c>
      <c r="O195" s="118">
        <v>2774</v>
      </c>
      <c r="P195" s="101">
        <f t="shared" si="30"/>
        <v>19.799999999999997</v>
      </c>
      <c r="Q195" s="118">
        <v>20</v>
      </c>
      <c r="R195" s="117">
        <f t="shared" ref="R195:R253" si="35">N195*P195</f>
        <v>9662.3999999999978</v>
      </c>
      <c r="S195" s="149">
        <f t="shared" si="33"/>
        <v>7992.0374999999976</v>
      </c>
      <c r="T195" s="104">
        <f t="shared" ref="T195:T253" si="36">O195*P195</f>
        <v>54925.19999999999</v>
      </c>
      <c r="U195" s="149">
        <f t="shared" si="34"/>
        <v>1670.3625000000002</v>
      </c>
      <c r="V195" s="119">
        <v>1196</v>
      </c>
      <c r="W195" s="149">
        <f t="shared" ref="W195:W253" si="37">U195/V195</f>
        <v>1.3966241638795989</v>
      </c>
      <c r="X195" s="107">
        <v>6</v>
      </c>
      <c r="Y195" s="119" t="s">
        <v>25</v>
      </c>
      <c r="Z195" s="119" t="s">
        <v>116</v>
      </c>
      <c r="AA195" s="104">
        <v>3.3</v>
      </c>
      <c r="AB195" s="104">
        <v>16</v>
      </c>
      <c r="AC195" s="104">
        <f t="shared" ref="AC195:AC253" si="38">8*AB195</f>
        <v>128</v>
      </c>
      <c r="AD195" s="104">
        <v>16.5</v>
      </c>
      <c r="AE195" s="119">
        <v>159</v>
      </c>
    </row>
    <row r="196" spans="1:31" s="111" customFormat="1" ht="11.1" hidden="1" customHeight="1" x14ac:dyDescent="0.25">
      <c r="A196" s="213">
        <v>195</v>
      </c>
      <c r="B196" s="131" t="s">
        <v>458</v>
      </c>
      <c r="C196" s="104" t="s">
        <v>169</v>
      </c>
      <c r="D196" s="102">
        <f t="shared" si="31"/>
        <v>0.4052024671493698</v>
      </c>
      <c r="E196" s="149">
        <v>0.55000000000000004</v>
      </c>
      <c r="F196" s="157">
        <f t="shared" si="32"/>
        <v>0.30498738418266047</v>
      </c>
      <c r="G196" s="161">
        <v>0.246</v>
      </c>
      <c r="H196" s="161" t="s">
        <v>830</v>
      </c>
      <c r="I196" s="158">
        <v>0.2</v>
      </c>
      <c r="J196" s="158" t="s">
        <v>823</v>
      </c>
      <c r="K196" s="158">
        <v>0.23</v>
      </c>
      <c r="L196" s="159">
        <v>1.28</v>
      </c>
      <c r="M196" s="122">
        <v>1919</v>
      </c>
      <c r="N196" s="113">
        <v>86</v>
      </c>
      <c r="O196" s="117">
        <v>339</v>
      </c>
      <c r="P196" s="101">
        <f t="shared" si="30"/>
        <v>13.2</v>
      </c>
      <c r="Q196" s="117">
        <v>15</v>
      </c>
      <c r="R196" s="117">
        <f t="shared" si="35"/>
        <v>1135.2</v>
      </c>
      <c r="S196" s="149">
        <f t="shared" si="33"/>
        <v>1001.1875</v>
      </c>
      <c r="T196" s="104">
        <f t="shared" si="36"/>
        <v>4474.8</v>
      </c>
      <c r="U196" s="149">
        <f t="shared" si="34"/>
        <v>134.01249999999999</v>
      </c>
      <c r="V196" s="104">
        <v>70</v>
      </c>
      <c r="W196" s="149">
        <f t="shared" si="37"/>
        <v>1.9144642857142855</v>
      </c>
      <c r="X196" s="105">
        <v>4</v>
      </c>
      <c r="Y196" s="104" t="s">
        <v>25</v>
      </c>
      <c r="Z196" s="104" t="s">
        <v>25</v>
      </c>
      <c r="AA196" s="104">
        <v>3.3</v>
      </c>
      <c r="AB196" s="104">
        <v>2</v>
      </c>
      <c r="AC196" s="104">
        <f t="shared" si="38"/>
        <v>16</v>
      </c>
      <c r="AD196" s="104">
        <v>16.5</v>
      </c>
      <c r="AE196" s="104">
        <v>20</v>
      </c>
    </row>
    <row r="197" spans="1:31" s="111" customFormat="1" ht="11.1" hidden="1" customHeight="1" x14ac:dyDescent="0.25">
      <c r="A197" s="216">
        <v>196</v>
      </c>
      <c r="B197" s="131" t="s">
        <v>460</v>
      </c>
      <c r="C197" s="122" t="s">
        <v>169</v>
      </c>
      <c r="D197" s="102">
        <f t="shared" si="31"/>
        <v>0.39072972717832538</v>
      </c>
      <c r="E197" s="149">
        <v>0.75</v>
      </c>
      <c r="F197" s="157">
        <f t="shared" si="32"/>
        <v>0.44131016700893932</v>
      </c>
      <c r="G197" s="158">
        <v>1.58</v>
      </c>
      <c r="H197" s="158" t="s">
        <v>830</v>
      </c>
      <c r="I197" s="158">
        <v>0.2</v>
      </c>
      <c r="J197" s="158" t="s">
        <v>824</v>
      </c>
      <c r="K197" s="162">
        <v>0.16700000000000001</v>
      </c>
      <c r="L197" s="159">
        <v>1.28</v>
      </c>
      <c r="M197" s="122">
        <v>1850</v>
      </c>
      <c r="N197" s="113">
        <v>310</v>
      </c>
      <c r="O197" s="117">
        <v>1070</v>
      </c>
      <c r="P197" s="101">
        <f t="shared" si="30"/>
        <v>19.799999999999997</v>
      </c>
      <c r="Q197" s="117">
        <v>21</v>
      </c>
      <c r="R197" s="117">
        <f t="shared" si="35"/>
        <v>6137.9999999999991</v>
      </c>
      <c r="S197" s="149">
        <f t="shared" si="33"/>
        <v>5487.9374999999991</v>
      </c>
      <c r="T197" s="104">
        <f t="shared" si="36"/>
        <v>21185.999999999996</v>
      </c>
      <c r="U197" s="149">
        <f t="shared" si="34"/>
        <v>650.0625</v>
      </c>
      <c r="V197" s="104">
        <v>348</v>
      </c>
      <c r="W197" s="149">
        <f t="shared" si="37"/>
        <v>1.8679956896551724</v>
      </c>
      <c r="X197" s="105">
        <v>6</v>
      </c>
      <c r="Y197" s="104" t="s">
        <v>25</v>
      </c>
      <c r="Z197" s="104" t="s">
        <v>116</v>
      </c>
      <c r="AA197" s="104">
        <v>3.3</v>
      </c>
      <c r="AB197" s="104">
        <v>5</v>
      </c>
      <c r="AC197" s="104">
        <f t="shared" si="38"/>
        <v>40</v>
      </c>
      <c r="AD197" s="104">
        <v>16.5</v>
      </c>
      <c r="AE197" s="104">
        <v>49</v>
      </c>
    </row>
    <row r="198" spans="1:31" s="111" customFormat="1" ht="11.1" hidden="1" customHeight="1" x14ac:dyDescent="0.25">
      <c r="A198" s="211">
        <v>197</v>
      </c>
      <c r="B198" s="137" t="s">
        <v>462</v>
      </c>
      <c r="C198" s="104" t="s">
        <v>765</v>
      </c>
      <c r="D198" s="102">
        <f t="shared" si="31"/>
        <v>0.355862977602108</v>
      </c>
      <c r="E198" s="149">
        <v>0.75</v>
      </c>
      <c r="F198" s="157">
        <f t="shared" si="32"/>
        <v>0.53722837992101691</v>
      </c>
      <c r="G198" s="163">
        <v>1.3</v>
      </c>
      <c r="H198" s="163" t="s">
        <v>830</v>
      </c>
      <c r="I198" s="163">
        <v>0.191</v>
      </c>
      <c r="J198" s="163" t="s">
        <v>823</v>
      </c>
      <c r="K198" s="163">
        <v>0.22</v>
      </c>
      <c r="L198" s="159">
        <v>1.29</v>
      </c>
      <c r="M198" s="122">
        <v>1971</v>
      </c>
      <c r="N198" s="113">
        <v>141</v>
      </c>
      <c r="O198" s="117">
        <v>690</v>
      </c>
      <c r="P198" s="101">
        <f t="shared" si="30"/>
        <v>13.2</v>
      </c>
      <c r="Q198" s="117">
        <v>14</v>
      </c>
      <c r="R198" s="117">
        <f t="shared" si="35"/>
        <v>1861.1999999999998</v>
      </c>
      <c r="S198" s="149">
        <f t="shared" si="33"/>
        <v>1578.0124999999998</v>
      </c>
      <c r="T198" s="104">
        <f t="shared" si="36"/>
        <v>9108</v>
      </c>
      <c r="U198" s="149">
        <f t="shared" si="34"/>
        <v>283.1875</v>
      </c>
      <c r="V198" s="104">
        <v>148</v>
      </c>
      <c r="W198" s="149">
        <f t="shared" si="37"/>
        <v>1.9134290540540539</v>
      </c>
      <c r="X198" s="105">
        <v>4</v>
      </c>
      <c r="Y198" s="104" t="s">
        <v>25</v>
      </c>
      <c r="Z198" s="104" t="s">
        <v>25</v>
      </c>
      <c r="AA198" s="104">
        <v>3.3</v>
      </c>
      <c r="AB198" s="104">
        <v>2</v>
      </c>
      <c r="AC198" s="104">
        <f t="shared" si="38"/>
        <v>16</v>
      </c>
      <c r="AD198" s="104">
        <v>16.5</v>
      </c>
      <c r="AE198" s="104">
        <v>18</v>
      </c>
    </row>
    <row r="199" spans="1:31" s="111" customFormat="1" ht="11.1" hidden="1" customHeight="1" x14ac:dyDescent="0.25">
      <c r="A199" s="213">
        <v>198</v>
      </c>
      <c r="B199" s="131" t="s">
        <v>464</v>
      </c>
      <c r="C199" s="104" t="s">
        <v>169</v>
      </c>
      <c r="D199" s="102">
        <f t="shared" si="31"/>
        <v>0.32822966507177032</v>
      </c>
      <c r="E199" s="149">
        <v>0.75</v>
      </c>
      <c r="F199" s="157">
        <f t="shared" si="32"/>
        <v>0.6227721088435374</v>
      </c>
      <c r="G199" s="158">
        <v>1.87</v>
      </c>
      <c r="H199" s="158" t="s">
        <v>830</v>
      </c>
      <c r="I199" s="158">
        <v>0.2</v>
      </c>
      <c r="J199" s="158" t="s">
        <v>823</v>
      </c>
      <c r="K199" s="158">
        <v>0.23</v>
      </c>
      <c r="L199" s="159">
        <v>1.28</v>
      </c>
      <c r="M199" s="122">
        <v>1909</v>
      </c>
      <c r="N199" s="113">
        <v>118</v>
      </c>
      <c r="O199" s="117">
        <v>570</v>
      </c>
      <c r="P199" s="101">
        <f t="shared" si="30"/>
        <v>16.5</v>
      </c>
      <c r="Q199" s="117">
        <v>20</v>
      </c>
      <c r="R199" s="117">
        <f t="shared" si="35"/>
        <v>1947</v>
      </c>
      <c r="S199" s="149">
        <f t="shared" si="33"/>
        <v>1666.25</v>
      </c>
      <c r="T199" s="104">
        <f t="shared" si="36"/>
        <v>9405</v>
      </c>
      <c r="U199" s="149">
        <f t="shared" si="34"/>
        <v>280.75</v>
      </c>
      <c r="V199" s="104">
        <v>240</v>
      </c>
      <c r="W199" s="149">
        <f t="shared" si="37"/>
        <v>1.1697916666666666</v>
      </c>
      <c r="X199" s="104">
        <v>5</v>
      </c>
      <c r="Y199" s="104" t="s">
        <v>25</v>
      </c>
      <c r="Z199" s="104" t="s">
        <v>25</v>
      </c>
      <c r="AA199" s="104">
        <v>3.3</v>
      </c>
      <c r="AB199" s="104">
        <v>4</v>
      </c>
      <c r="AC199" s="104">
        <f t="shared" si="38"/>
        <v>32</v>
      </c>
      <c r="AD199" s="104">
        <v>16.5</v>
      </c>
      <c r="AE199" s="104">
        <v>35</v>
      </c>
    </row>
    <row r="200" spans="1:31" s="111" customFormat="1" ht="11.1" hidden="1" customHeight="1" x14ac:dyDescent="0.25">
      <c r="A200" s="213">
        <v>199</v>
      </c>
      <c r="B200" s="131" t="s">
        <v>466</v>
      </c>
      <c r="C200" s="104" t="s">
        <v>169</v>
      </c>
      <c r="D200" s="102">
        <f t="shared" si="31"/>
        <v>0.32822966507177032</v>
      </c>
      <c r="E200" s="149">
        <v>0.75</v>
      </c>
      <c r="F200" s="157">
        <f t="shared" si="32"/>
        <v>0.6227721088435374</v>
      </c>
      <c r="G200" s="158">
        <v>1.87</v>
      </c>
      <c r="H200" s="158" t="s">
        <v>830</v>
      </c>
      <c r="I200" s="158">
        <v>0.2</v>
      </c>
      <c r="J200" s="158" t="s">
        <v>823</v>
      </c>
      <c r="K200" s="158">
        <v>0.23</v>
      </c>
      <c r="L200" s="159">
        <v>1.28</v>
      </c>
      <c r="M200" s="122">
        <v>1909</v>
      </c>
      <c r="N200" s="113">
        <v>118</v>
      </c>
      <c r="O200" s="117">
        <v>570</v>
      </c>
      <c r="P200" s="101">
        <f t="shared" si="30"/>
        <v>16.5</v>
      </c>
      <c r="Q200" s="117">
        <v>19</v>
      </c>
      <c r="R200" s="117">
        <f t="shared" si="35"/>
        <v>1947</v>
      </c>
      <c r="S200" s="149">
        <f t="shared" si="33"/>
        <v>1666.25</v>
      </c>
      <c r="T200" s="104">
        <f t="shared" si="36"/>
        <v>9405</v>
      </c>
      <c r="U200" s="149">
        <f t="shared" si="34"/>
        <v>280.75</v>
      </c>
      <c r="V200" s="104">
        <v>199</v>
      </c>
      <c r="W200" s="149">
        <f t="shared" si="37"/>
        <v>1.4108040201005025</v>
      </c>
      <c r="X200" s="105">
        <v>5</v>
      </c>
      <c r="Y200" s="104" t="s">
        <v>25</v>
      </c>
      <c r="Z200" s="104" t="s">
        <v>25</v>
      </c>
      <c r="AA200" s="104">
        <v>3.3</v>
      </c>
      <c r="AB200" s="104">
        <v>4</v>
      </c>
      <c r="AC200" s="104">
        <f t="shared" si="38"/>
        <v>32</v>
      </c>
      <c r="AD200" s="104">
        <v>16.5</v>
      </c>
      <c r="AE200" s="104">
        <v>36</v>
      </c>
    </row>
    <row r="201" spans="1:31" s="111" customFormat="1" ht="11.1" hidden="1" customHeight="1" x14ac:dyDescent="0.25">
      <c r="A201" s="213">
        <v>200</v>
      </c>
      <c r="B201" s="131" t="s">
        <v>468</v>
      </c>
      <c r="C201" s="104" t="s">
        <v>169</v>
      </c>
      <c r="D201" s="102">
        <f t="shared" si="31"/>
        <v>0.32822966507177032</v>
      </c>
      <c r="E201" s="149">
        <v>0.75</v>
      </c>
      <c r="F201" s="157">
        <f t="shared" si="32"/>
        <v>0.6227721088435374</v>
      </c>
      <c r="G201" s="158">
        <v>1.87</v>
      </c>
      <c r="H201" s="158" t="s">
        <v>830</v>
      </c>
      <c r="I201" s="158">
        <v>0.2</v>
      </c>
      <c r="J201" s="158" t="s">
        <v>823</v>
      </c>
      <c r="K201" s="158">
        <v>0.23</v>
      </c>
      <c r="L201" s="159">
        <v>1.28</v>
      </c>
      <c r="M201" s="122">
        <v>1909</v>
      </c>
      <c r="N201" s="113">
        <v>118</v>
      </c>
      <c r="O201" s="117">
        <v>570</v>
      </c>
      <c r="P201" s="101">
        <f t="shared" si="30"/>
        <v>16.5</v>
      </c>
      <c r="Q201" s="117">
        <v>20</v>
      </c>
      <c r="R201" s="117">
        <f t="shared" si="35"/>
        <v>1947</v>
      </c>
      <c r="S201" s="149">
        <f t="shared" si="33"/>
        <v>1666.25</v>
      </c>
      <c r="T201" s="104">
        <f t="shared" si="36"/>
        <v>9405</v>
      </c>
      <c r="U201" s="149">
        <f t="shared" si="34"/>
        <v>280.75</v>
      </c>
      <c r="V201" s="104">
        <v>194</v>
      </c>
      <c r="W201" s="149">
        <f t="shared" si="37"/>
        <v>1.4471649484536082</v>
      </c>
      <c r="X201" s="105">
        <v>5</v>
      </c>
      <c r="Y201" s="104" t="s">
        <v>25</v>
      </c>
      <c r="Z201" s="104" t="s">
        <v>25</v>
      </c>
      <c r="AA201" s="104">
        <v>3.3</v>
      </c>
      <c r="AB201" s="104">
        <v>4</v>
      </c>
      <c r="AC201" s="104">
        <f t="shared" si="38"/>
        <v>32</v>
      </c>
      <c r="AD201" s="104">
        <v>16.5</v>
      </c>
      <c r="AE201" s="104">
        <v>35</v>
      </c>
    </row>
    <row r="202" spans="1:31" s="111" customFormat="1" ht="11.1" hidden="1" customHeight="1" x14ac:dyDescent="0.25">
      <c r="A202" s="214">
        <v>201</v>
      </c>
      <c r="B202" s="131" t="s">
        <v>470</v>
      </c>
      <c r="C202" s="104" t="s">
        <v>169</v>
      </c>
      <c r="D202" s="102">
        <f t="shared" si="31"/>
        <v>0.32835497835497834</v>
      </c>
      <c r="E202" s="149">
        <v>0.75</v>
      </c>
      <c r="F202" s="157">
        <f t="shared" si="32"/>
        <v>0.59203089156229405</v>
      </c>
      <c r="G202" s="158">
        <v>1.81</v>
      </c>
      <c r="H202" s="158" t="s">
        <v>830</v>
      </c>
      <c r="I202" s="158">
        <v>0.19900000000000001</v>
      </c>
      <c r="J202" s="158" t="s">
        <v>823</v>
      </c>
      <c r="K202" s="158">
        <v>0.20300000000000001</v>
      </c>
      <c r="L202" s="159">
        <v>1.21</v>
      </c>
      <c r="M202" s="122">
        <v>1930</v>
      </c>
      <c r="N202" s="113">
        <v>290</v>
      </c>
      <c r="O202" s="117">
        <v>1400</v>
      </c>
      <c r="P202" s="101">
        <f t="shared" si="30"/>
        <v>16.5</v>
      </c>
      <c r="Q202" s="117">
        <v>20</v>
      </c>
      <c r="R202" s="117">
        <f t="shared" si="35"/>
        <v>4785</v>
      </c>
      <c r="S202" s="149">
        <f t="shared" si="33"/>
        <v>4083.3125</v>
      </c>
      <c r="T202" s="104">
        <f t="shared" si="36"/>
        <v>23100</v>
      </c>
      <c r="U202" s="149">
        <f t="shared" si="34"/>
        <v>701.6875</v>
      </c>
      <c r="V202" s="104">
        <v>478</v>
      </c>
      <c r="W202" s="149">
        <f t="shared" si="37"/>
        <v>1.4679654811715481</v>
      </c>
      <c r="X202" s="105">
        <v>5</v>
      </c>
      <c r="Y202" s="104" t="s">
        <v>25</v>
      </c>
      <c r="Z202" s="104" t="s">
        <v>25</v>
      </c>
      <c r="AA202" s="104">
        <v>3.3</v>
      </c>
      <c r="AB202" s="104">
        <v>8</v>
      </c>
      <c r="AC202" s="104">
        <f t="shared" si="38"/>
        <v>64</v>
      </c>
      <c r="AD202" s="104">
        <v>16.5</v>
      </c>
      <c r="AE202" s="104">
        <v>93</v>
      </c>
    </row>
    <row r="203" spans="1:31" s="111" customFormat="1" ht="11.1" hidden="1" customHeight="1" x14ac:dyDescent="0.25">
      <c r="A203" s="214">
        <v>202</v>
      </c>
      <c r="B203" s="131" t="s">
        <v>472</v>
      </c>
      <c r="C203" s="104" t="s">
        <v>169</v>
      </c>
      <c r="D203" s="102">
        <f t="shared" si="31"/>
        <v>0.32835497835497834</v>
      </c>
      <c r="E203" s="149">
        <v>0.75</v>
      </c>
      <c r="F203" s="157">
        <f t="shared" si="32"/>
        <v>0.59203089156229405</v>
      </c>
      <c r="G203" s="158">
        <v>1.81</v>
      </c>
      <c r="H203" s="158" t="s">
        <v>830</v>
      </c>
      <c r="I203" s="158">
        <v>0.19900000000000001</v>
      </c>
      <c r="J203" s="158" t="s">
        <v>823</v>
      </c>
      <c r="K203" s="158">
        <v>0.20300000000000001</v>
      </c>
      <c r="L203" s="159">
        <v>1.21</v>
      </c>
      <c r="M203" s="122">
        <v>1930</v>
      </c>
      <c r="N203" s="113">
        <v>290</v>
      </c>
      <c r="O203" s="117">
        <v>1400</v>
      </c>
      <c r="P203" s="101">
        <f t="shared" si="30"/>
        <v>16.5</v>
      </c>
      <c r="Q203" s="117">
        <v>20</v>
      </c>
      <c r="R203" s="117">
        <f t="shared" si="35"/>
        <v>4785</v>
      </c>
      <c r="S203" s="149">
        <f t="shared" si="33"/>
        <v>4083.3125</v>
      </c>
      <c r="T203" s="104">
        <f t="shared" si="36"/>
        <v>23100</v>
      </c>
      <c r="U203" s="149">
        <f t="shared" si="34"/>
        <v>701.6875</v>
      </c>
      <c r="V203" s="104">
        <v>475</v>
      </c>
      <c r="W203" s="149">
        <f t="shared" si="37"/>
        <v>1.4772368421052631</v>
      </c>
      <c r="X203" s="105">
        <v>5</v>
      </c>
      <c r="Y203" s="104" t="s">
        <v>25</v>
      </c>
      <c r="Z203" s="104" t="s">
        <v>25</v>
      </c>
      <c r="AA203" s="104">
        <v>3.3</v>
      </c>
      <c r="AB203" s="104">
        <v>8</v>
      </c>
      <c r="AC203" s="104">
        <f t="shared" si="38"/>
        <v>64</v>
      </c>
      <c r="AD203" s="104">
        <v>16.5</v>
      </c>
      <c r="AE203" s="104">
        <v>97</v>
      </c>
    </row>
    <row r="204" spans="1:31" s="111" customFormat="1" ht="11.1" hidden="1" customHeight="1" x14ac:dyDescent="0.25">
      <c r="A204" s="214">
        <v>203</v>
      </c>
      <c r="B204" s="131" t="s">
        <v>474</v>
      </c>
      <c r="C204" s="104" t="s">
        <v>169</v>
      </c>
      <c r="D204" s="102">
        <f t="shared" si="31"/>
        <v>0.32121212121212123</v>
      </c>
      <c r="E204" s="149">
        <v>0.75</v>
      </c>
      <c r="F204" s="157">
        <f t="shared" si="32"/>
        <v>0.5355606574292453</v>
      </c>
      <c r="G204" s="158">
        <v>1.58</v>
      </c>
      <c r="H204" s="158" t="s">
        <v>829</v>
      </c>
      <c r="I204" s="158">
        <v>0.2</v>
      </c>
      <c r="J204" s="158" t="s">
        <v>824</v>
      </c>
      <c r="K204" s="162">
        <v>0.16700000000000001</v>
      </c>
      <c r="L204" s="159">
        <v>1.28</v>
      </c>
      <c r="M204" s="122">
        <v>1851</v>
      </c>
      <c r="N204" s="113">
        <v>32</v>
      </c>
      <c r="O204" s="117">
        <v>160</v>
      </c>
      <c r="P204" s="101">
        <f t="shared" si="30"/>
        <v>16.5</v>
      </c>
      <c r="Q204" s="117">
        <v>22</v>
      </c>
      <c r="R204" s="117">
        <f t="shared" si="35"/>
        <v>528</v>
      </c>
      <c r="S204" s="149">
        <f t="shared" si="33"/>
        <v>455.0625</v>
      </c>
      <c r="T204" s="104">
        <f t="shared" si="36"/>
        <v>2640</v>
      </c>
      <c r="U204" s="149">
        <f t="shared" si="34"/>
        <v>72.9375</v>
      </c>
      <c r="V204" s="104">
        <v>50</v>
      </c>
      <c r="W204" s="149">
        <f t="shared" si="37"/>
        <v>1.45875</v>
      </c>
      <c r="X204" s="105">
        <v>5</v>
      </c>
      <c r="Y204" s="104" t="s">
        <v>116</v>
      </c>
      <c r="Z204" s="104" t="s">
        <v>116</v>
      </c>
      <c r="AA204" s="104">
        <v>3.3</v>
      </c>
      <c r="AB204" s="104">
        <v>2</v>
      </c>
      <c r="AC204" s="104">
        <f t="shared" si="38"/>
        <v>16</v>
      </c>
      <c r="AD204" s="104">
        <v>16.5</v>
      </c>
      <c r="AE204" s="104">
        <v>59</v>
      </c>
    </row>
    <row r="205" spans="1:31" s="111" customFormat="1" ht="11.1" hidden="1" customHeight="1" x14ac:dyDescent="0.25">
      <c r="A205" s="211">
        <v>204</v>
      </c>
      <c r="B205" s="137" t="s">
        <v>477</v>
      </c>
      <c r="C205" s="104" t="s">
        <v>765</v>
      </c>
      <c r="D205" s="102">
        <f t="shared" si="31"/>
        <v>0.41483011937557396</v>
      </c>
      <c r="E205" s="149">
        <v>0.55000000000000004</v>
      </c>
      <c r="F205" s="157">
        <f t="shared" si="32"/>
        <v>0.29642671177743118</v>
      </c>
      <c r="G205" s="161">
        <v>0.23300000000000001</v>
      </c>
      <c r="H205" s="161" t="s">
        <v>829</v>
      </c>
      <c r="I205" s="163">
        <v>0.191</v>
      </c>
      <c r="J205" s="163" t="s">
        <v>823</v>
      </c>
      <c r="K205" s="163">
        <v>0.22</v>
      </c>
      <c r="L205" s="159">
        <v>1.29</v>
      </c>
      <c r="M205" s="122">
        <v>1961</v>
      </c>
      <c r="N205" s="113">
        <v>103</v>
      </c>
      <c r="O205" s="117">
        <v>484</v>
      </c>
      <c r="P205" s="101">
        <f t="shared" si="30"/>
        <v>9.8999999999999986</v>
      </c>
      <c r="Q205" s="117">
        <v>12</v>
      </c>
      <c r="R205" s="117">
        <f t="shared" si="35"/>
        <v>1019.6999999999998</v>
      </c>
      <c r="S205" s="149">
        <f t="shared" si="33"/>
        <v>870.48749999999984</v>
      </c>
      <c r="T205" s="104">
        <f t="shared" si="36"/>
        <v>4791.5999999999995</v>
      </c>
      <c r="U205" s="149">
        <f t="shared" si="34"/>
        <v>149.21249999999998</v>
      </c>
      <c r="V205" s="160">
        <v>99</v>
      </c>
      <c r="W205" s="149">
        <f t="shared" si="37"/>
        <v>1.5071969696969694</v>
      </c>
      <c r="X205" s="104">
        <v>3</v>
      </c>
      <c r="Y205" s="104" t="s">
        <v>116</v>
      </c>
      <c r="Z205" s="104" t="s">
        <v>25</v>
      </c>
      <c r="AA205" s="104">
        <v>3.3</v>
      </c>
      <c r="AB205" s="104">
        <v>1</v>
      </c>
      <c r="AC205" s="104">
        <f t="shared" si="38"/>
        <v>8</v>
      </c>
      <c r="AD205" s="104">
        <v>16.5</v>
      </c>
      <c r="AE205" s="104">
        <v>12</v>
      </c>
    </row>
    <row r="206" spans="1:31" s="111" customFormat="1" ht="11.1" hidden="1" customHeight="1" x14ac:dyDescent="0.25">
      <c r="A206" s="213">
        <v>205</v>
      </c>
      <c r="B206" s="131" t="s">
        <v>479</v>
      </c>
      <c r="C206" s="104" t="s">
        <v>765</v>
      </c>
      <c r="D206" s="102">
        <f t="shared" si="31"/>
        <v>0.29900783224482647</v>
      </c>
      <c r="E206" s="149">
        <v>0.75</v>
      </c>
      <c r="F206" s="157">
        <f t="shared" si="32"/>
        <v>0.48674022428185865</v>
      </c>
      <c r="G206" s="158">
        <v>1.3</v>
      </c>
      <c r="H206" s="158" t="s">
        <v>830</v>
      </c>
      <c r="I206" s="158">
        <v>0.191</v>
      </c>
      <c r="J206" s="158" t="s">
        <v>823</v>
      </c>
      <c r="K206" s="158">
        <v>0.23</v>
      </c>
      <c r="L206" s="159">
        <v>1.29</v>
      </c>
      <c r="M206" s="122">
        <v>1946</v>
      </c>
      <c r="N206" s="113">
        <v>147</v>
      </c>
      <c r="O206" s="117">
        <v>692</v>
      </c>
      <c r="P206" s="101">
        <f t="shared" si="30"/>
        <v>23.099999999999998</v>
      </c>
      <c r="Q206" s="117">
        <v>23</v>
      </c>
      <c r="R206" s="117">
        <f t="shared" si="35"/>
        <v>3395.7</v>
      </c>
      <c r="S206" s="149">
        <f t="shared" si="33"/>
        <v>2911.0874999999996</v>
      </c>
      <c r="T206" s="104">
        <f t="shared" si="36"/>
        <v>15985.199999999999</v>
      </c>
      <c r="U206" s="149">
        <f t="shared" si="34"/>
        <v>484.61250000000007</v>
      </c>
      <c r="V206" s="104">
        <v>333</v>
      </c>
      <c r="W206" s="149">
        <f t="shared" si="37"/>
        <v>1.455292792792793</v>
      </c>
      <c r="X206" s="105">
        <v>7</v>
      </c>
      <c r="Y206" s="104" t="s">
        <v>25</v>
      </c>
      <c r="Z206" s="104" t="s">
        <v>25</v>
      </c>
      <c r="AA206" s="104">
        <v>3.3</v>
      </c>
      <c r="AB206" s="104">
        <v>4</v>
      </c>
      <c r="AC206" s="104">
        <f t="shared" si="38"/>
        <v>32</v>
      </c>
      <c r="AD206" s="104">
        <v>16.5</v>
      </c>
      <c r="AE206" s="104">
        <v>56</v>
      </c>
    </row>
    <row r="207" spans="1:31" s="111" customFormat="1" ht="11.1" hidden="1" customHeight="1" x14ac:dyDescent="0.25">
      <c r="A207" s="212">
        <v>206</v>
      </c>
      <c r="B207" s="131" t="s">
        <v>481</v>
      </c>
      <c r="C207" s="104" t="s">
        <v>765</v>
      </c>
      <c r="D207" s="102">
        <f t="shared" si="31"/>
        <v>0.45407925407925404</v>
      </c>
      <c r="E207" s="149">
        <v>0.55000000000000004</v>
      </c>
      <c r="F207" s="157">
        <f t="shared" si="32"/>
        <v>0.47167201403148529</v>
      </c>
      <c r="G207" s="158">
        <v>1.3</v>
      </c>
      <c r="H207" s="158" t="s">
        <v>830</v>
      </c>
      <c r="I207" s="158">
        <v>0.191</v>
      </c>
      <c r="J207" s="158" t="s">
        <v>823</v>
      </c>
      <c r="K207" s="158">
        <v>0.23</v>
      </c>
      <c r="L207" s="159">
        <v>1.29</v>
      </c>
      <c r="M207" s="122">
        <v>1946</v>
      </c>
      <c r="N207" s="113">
        <v>59</v>
      </c>
      <c r="O207" s="117">
        <v>195</v>
      </c>
      <c r="P207" s="101">
        <f t="shared" si="30"/>
        <v>13.2</v>
      </c>
      <c r="Q207" s="117">
        <v>17</v>
      </c>
      <c r="R207" s="117">
        <f t="shared" si="35"/>
        <v>778.8</v>
      </c>
      <c r="S207" s="149">
        <f t="shared" si="33"/>
        <v>701.98749999999995</v>
      </c>
      <c r="T207" s="104">
        <f t="shared" si="36"/>
        <v>2574</v>
      </c>
      <c r="U207" s="149">
        <f t="shared" si="34"/>
        <v>76.8125</v>
      </c>
      <c r="V207" s="160">
        <v>70</v>
      </c>
      <c r="W207" s="149">
        <f t="shared" si="37"/>
        <v>1.0973214285714286</v>
      </c>
      <c r="X207" s="104">
        <v>4</v>
      </c>
      <c r="Y207" s="104" t="s">
        <v>25</v>
      </c>
      <c r="Z207" s="104" t="s">
        <v>25</v>
      </c>
      <c r="AA207" s="104">
        <v>3.3</v>
      </c>
      <c r="AB207" s="104">
        <v>1</v>
      </c>
      <c r="AC207" s="104">
        <f t="shared" si="38"/>
        <v>8</v>
      </c>
      <c r="AD207" s="104">
        <v>16.5</v>
      </c>
      <c r="AE207" s="104">
        <v>9</v>
      </c>
    </row>
    <row r="208" spans="1:31" s="111" customFormat="1" ht="11.1" hidden="1" customHeight="1" x14ac:dyDescent="0.25">
      <c r="A208" s="212">
        <v>207</v>
      </c>
      <c r="B208" s="131" t="s">
        <v>483</v>
      </c>
      <c r="C208" s="104" t="s">
        <v>765</v>
      </c>
      <c r="D208" s="102">
        <f t="shared" si="31"/>
        <v>0.44941603535353541</v>
      </c>
      <c r="E208" s="149">
        <v>0.55000000000000004</v>
      </c>
      <c r="F208" s="157">
        <f t="shared" si="32"/>
        <v>0.53266417910447761</v>
      </c>
      <c r="G208" s="158">
        <v>1.3</v>
      </c>
      <c r="H208" s="158" t="s">
        <v>830</v>
      </c>
      <c r="I208" s="158">
        <v>0.191</v>
      </c>
      <c r="J208" s="158" t="s">
        <v>823</v>
      </c>
      <c r="K208" s="158">
        <v>0.23</v>
      </c>
      <c r="L208" s="159">
        <v>1.29</v>
      </c>
      <c r="M208" s="122">
        <v>1946</v>
      </c>
      <c r="N208" s="113">
        <v>95</v>
      </c>
      <c r="O208" s="117">
        <v>384</v>
      </c>
      <c r="P208" s="101">
        <f t="shared" si="30"/>
        <v>9.8999999999999986</v>
      </c>
      <c r="Q208" s="117">
        <v>12</v>
      </c>
      <c r="R208" s="117">
        <f t="shared" si="35"/>
        <v>940.49999999999989</v>
      </c>
      <c r="S208" s="149">
        <f t="shared" si="33"/>
        <v>826.16249999999991</v>
      </c>
      <c r="T208" s="104">
        <f t="shared" si="36"/>
        <v>3801.5999999999995</v>
      </c>
      <c r="U208" s="149">
        <f t="shared" si="34"/>
        <v>114.33749999999999</v>
      </c>
      <c r="V208" s="104">
        <v>104</v>
      </c>
      <c r="W208" s="149">
        <f t="shared" si="37"/>
        <v>1.0993990384615384</v>
      </c>
      <c r="X208" s="104">
        <v>3</v>
      </c>
      <c r="Y208" s="104" t="s">
        <v>25</v>
      </c>
      <c r="Z208" s="104" t="s">
        <v>25</v>
      </c>
      <c r="AA208" s="104">
        <v>3.3</v>
      </c>
      <c r="AB208" s="104">
        <v>2</v>
      </c>
      <c r="AC208" s="104">
        <f t="shared" si="38"/>
        <v>16</v>
      </c>
      <c r="AD208" s="104">
        <v>16.5</v>
      </c>
      <c r="AE208" s="104">
        <v>14</v>
      </c>
    </row>
    <row r="209" spans="1:31" s="111" customFormat="1" ht="11.1" hidden="1" customHeight="1" x14ac:dyDescent="0.25">
      <c r="A209" s="212">
        <v>208</v>
      </c>
      <c r="B209" s="131" t="s">
        <v>485</v>
      </c>
      <c r="C209" s="104" t="s">
        <v>765</v>
      </c>
      <c r="D209" s="102">
        <f t="shared" si="31"/>
        <v>0.44941603535353541</v>
      </c>
      <c r="E209" s="149">
        <v>0.55000000000000004</v>
      </c>
      <c r="F209" s="157">
        <f t="shared" si="32"/>
        <v>0.53452546093064091</v>
      </c>
      <c r="G209" s="158">
        <v>1.3</v>
      </c>
      <c r="H209" s="158" t="s">
        <v>830</v>
      </c>
      <c r="I209" s="158">
        <v>0.191</v>
      </c>
      <c r="J209" s="158" t="s">
        <v>823</v>
      </c>
      <c r="K209" s="158">
        <v>0.23</v>
      </c>
      <c r="L209" s="159">
        <v>1.29</v>
      </c>
      <c r="M209" s="122">
        <v>1946</v>
      </c>
      <c r="N209" s="113">
        <v>95</v>
      </c>
      <c r="O209" s="117">
        <v>384</v>
      </c>
      <c r="P209" s="101">
        <f t="shared" si="30"/>
        <v>9.8999999999999986</v>
      </c>
      <c r="Q209" s="117">
        <v>12</v>
      </c>
      <c r="R209" s="117">
        <f t="shared" si="35"/>
        <v>940.49999999999989</v>
      </c>
      <c r="S209" s="149">
        <f t="shared" si="33"/>
        <v>823.16249999999991</v>
      </c>
      <c r="T209" s="104">
        <f t="shared" si="36"/>
        <v>3801.5999999999995</v>
      </c>
      <c r="U209" s="149">
        <f t="shared" si="34"/>
        <v>117.33749999999999</v>
      </c>
      <c r="V209" s="104">
        <v>105</v>
      </c>
      <c r="W209" s="149">
        <f t="shared" si="37"/>
        <v>1.1174999999999999</v>
      </c>
      <c r="X209" s="104">
        <v>3</v>
      </c>
      <c r="Y209" s="104" t="s">
        <v>25</v>
      </c>
      <c r="Z209" s="104" t="s">
        <v>25</v>
      </c>
      <c r="AA209" s="104">
        <v>3.3</v>
      </c>
      <c r="AB209" s="104">
        <v>1</v>
      </c>
      <c r="AC209" s="104">
        <f t="shared" si="38"/>
        <v>8</v>
      </c>
      <c r="AD209" s="104">
        <v>16.5</v>
      </c>
      <c r="AE209" s="104">
        <v>7</v>
      </c>
    </row>
    <row r="210" spans="1:31" s="111" customFormat="1" ht="11.1" customHeight="1" x14ac:dyDescent="0.25">
      <c r="A210" s="213">
        <v>209</v>
      </c>
      <c r="B210" s="131" t="s">
        <v>487</v>
      </c>
      <c r="C210" s="104" t="s">
        <v>765</v>
      </c>
      <c r="D210" s="102">
        <f t="shared" si="31"/>
        <v>0.35907619888202413</v>
      </c>
      <c r="E210" s="149">
        <v>0.75</v>
      </c>
      <c r="F210" s="157">
        <f t="shared" si="32"/>
        <v>0.47822539430561245</v>
      </c>
      <c r="G210" s="158">
        <v>1.3</v>
      </c>
      <c r="H210" s="158" t="s">
        <v>830</v>
      </c>
      <c r="I210" s="158">
        <v>0.191</v>
      </c>
      <c r="J210" s="158" t="s">
        <v>823</v>
      </c>
      <c r="K210" s="158">
        <v>0.20300000000000001</v>
      </c>
      <c r="L210" s="159">
        <v>1.29</v>
      </c>
      <c r="M210" s="122">
        <v>1949</v>
      </c>
      <c r="N210" s="113">
        <v>98</v>
      </c>
      <c r="O210" s="117">
        <v>412</v>
      </c>
      <c r="P210" s="101">
        <f t="shared" si="30"/>
        <v>16.5</v>
      </c>
      <c r="Q210" s="117">
        <v>18</v>
      </c>
      <c r="R210" s="117">
        <f t="shared" si="35"/>
        <v>1617</v>
      </c>
      <c r="S210" s="149">
        <f t="shared" si="33"/>
        <v>1410.1875</v>
      </c>
      <c r="T210" s="104">
        <f t="shared" si="36"/>
        <v>6798</v>
      </c>
      <c r="U210" s="149">
        <f t="shared" si="34"/>
        <v>206.8125</v>
      </c>
      <c r="V210" s="104">
        <v>142</v>
      </c>
      <c r="W210" s="149">
        <f t="shared" si="37"/>
        <v>1.4564260563380282</v>
      </c>
      <c r="X210" s="105">
        <v>5</v>
      </c>
      <c r="Y210" s="104" t="s">
        <v>25</v>
      </c>
      <c r="Z210" s="104" t="s">
        <v>25</v>
      </c>
      <c r="AA210" s="104">
        <v>3.3</v>
      </c>
      <c r="AB210" s="104">
        <v>2</v>
      </c>
      <c r="AC210" s="104">
        <f t="shared" si="38"/>
        <v>16</v>
      </c>
      <c r="AD210" s="104">
        <v>16.5</v>
      </c>
      <c r="AE210" s="104">
        <v>25</v>
      </c>
    </row>
    <row r="211" spans="1:31" s="111" customFormat="1" ht="11.1" customHeight="1" x14ac:dyDescent="0.25">
      <c r="A211" s="213">
        <v>210</v>
      </c>
      <c r="B211" s="131" t="s">
        <v>489</v>
      </c>
      <c r="C211" s="104" t="s">
        <v>765</v>
      </c>
      <c r="D211" s="102">
        <f t="shared" si="31"/>
        <v>0.32803514893067132</v>
      </c>
      <c r="E211" s="149">
        <v>0.75</v>
      </c>
      <c r="F211" s="157">
        <f t="shared" si="32"/>
        <v>0.50328437069135323</v>
      </c>
      <c r="G211" s="158">
        <v>1.3</v>
      </c>
      <c r="H211" s="158" t="s">
        <v>830</v>
      </c>
      <c r="I211" s="158">
        <v>0.191</v>
      </c>
      <c r="J211" s="158" t="s">
        <v>823</v>
      </c>
      <c r="K211" s="158">
        <v>0.20300000000000001</v>
      </c>
      <c r="L211" s="159">
        <v>1.29</v>
      </c>
      <c r="M211" s="122">
        <v>1949</v>
      </c>
      <c r="N211" s="113">
        <v>194</v>
      </c>
      <c r="O211" s="117">
        <v>938</v>
      </c>
      <c r="P211" s="101">
        <f t="shared" si="30"/>
        <v>16.5</v>
      </c>
      <c r="Q211" s="117">
        <v>18</v>
      </c>
      <c r="R211" s="117">
        <f t="shared" si="35"/>
        <v>3201</v>
      </c>
      <c r="S211" s="149">
        <f t="shared" si="33"/>
        <v>2734.75</v>
      </c>
      <c r="T211" s="104">
        <f t="shared" si="36"/>
        <v>15477</v>
      </c>
      <c r="U211" s="149">
        <f t="shared" si="34"/>
        <v>466.25</v>
      </c>
      <c r="V211" s="104">
        <v>323</v>
      </c>
      <c r="W211" s="149">
        <f t="shared" si="37"/>
        <v>1.4434984520123839</v>
      </c>
      <c r="X211" s="105">
        <v>5</v>
      </c>
      <c r="Y211" s="104" t="s">
        <v>25</v>
      </c>
      <c r="Z211" s="104" t="s">
        <v>25</v>
      </c>
      <c r="AA211" s="104">
        <v>3.3</v>
      </c>
      <c r="AB211" s="104">
        <v>6</v>
      </c>
      <c r="AC211" s="104">
        <f t="shared" si="38"/>
        <v>48</v>
      </c>
      <c r="AD211" s="104">
        <v>16.5</v>
      </c>
      <c r="AE211" s="104">
        <v>60</v>
      </c>
    </row>
    <row r="212" spans="1:31" s="111" customFormat="1" ht="11.1" customHeight="1" x14ac:dyDescent="0.25">
      <c r="A212" s="213">
        <v>211</v>
      </c>
      <c r="B212" s="131" t="s">
        <v>491</v>
      </c>
      <c r="C212" s="104" t="s">
        <v>765</v>
      </c>
      <c r="D212" s="102">
        <f t="shared" si="31"/>
        <v>0.3320249852283278</v>
      </c>
      <c r="E212" s="149">
        <v>0.75</v>
      </c>
      <c r="F212" s="157">
        <f t="shared" si="32"/>
        <v>0.4259500166836151</v>
      </c>
      <c r="G212" s="158">
        <v>1.3</v>
      </c>
      <c r="H212" s="158" t="s">
        <v>830</v>
      </c>
      <c r="I212" s="158">
        <v>0.191</v>
      </c>
      <c r="J212" s="158" t="s">
        <v>823</v>
      </c>
      <c r="K212" s="158">
        <v>0.20300000000000001</v>
      </c>
      <c r="L212" s="159">
        <v>1.29</v>
      </c>
      <c r="M212" s="122">
        <v>1949</v>
      </c>
      <c r="N212" s="113">
        <v>92</v>
      </c>
      <c r="O212" s="117">
        <v>359</v>
      </c>
      <c r="P212" s="101">
        <f t="shared" si="30"/>
        <v>26.4</v>
      </c>
      <c r="Q212" s="117">
        <v>27</v>
      </c>
      <c r="R212" s="117">
        <f t="shared" si="35"/>
        <v>2428.7999999999997</v>
      </c>
      <c r="S212" s="149">
        <f t="shared" si="33"/>
        <v>2141.7124999999996</v>
      </c>
      <c r="T212" s="104">
        <f t="shared" si="36"/>
        <v>9477.6</v>
      </c>
      <c r="U212" s="149">
        <f t="shared" si="34"/>
        <v>287.08749999999998</v>
      </c>
      <c r="V212" s="104">
        <v>197</v>
      </c>
      <c r="W212" s="149">
        <f t="shared" si="37"/>
        <v>1.4572969543147207</v>
      </c>
      <c r="X212" s="105">
        <v>8</v>
      </c>
      <c r="Y212" s="104" t="s">
        <v>25</v>
      </c>
      <c r="Z212" s="104" t="s">
        <v>25</v>
      </c>
      <c r="AA212" s="104">
        <v>3.3</v>
      </c>
      <c r="AB212" s="104">
        <v>2</v>
      </c>
      <c r="AC212" s="104">
        <f t="shared" si="38"/>
        <v>16</v>
      </c>
      <c r="AD212" s="104">
        <v>16.5</v>
      </c>
      <c r="AE212" s="104">
        <v>32</v>
      </c>
    </row>
    <row r="213" spans="1:31" s="111" customFormat="1" ht="11.1" hidden="1" customHeight="1" x14ac:dyDescent="0.25">
      <c r="A213" s="211">
        <v>212</v>
      </c>
      <c r="B213" s="131" t="s">
        <v>493</v>
      </c>
      <c r="C213" s="104" t="s">
        <v>169</v>
      </c>
      <c r="D213" s="102">
        <f t="shared" si="31"/>
        <v>0.31232323232323234</v>
      </c>
      <c r="E213" s="149">
        <v>0.75</v>
      </c>
      <c r="F213" s="157">
        <f t="shared" si="32"/>
        <v>0.61230192432082797</v>
      </c>
      <c r="G213" s="158">
        <v>1.81</v>
      </c>
      <c r="H213" s="158" t="s">
        <v>830</v>
      </c>
      <c r="I213" s="158">
        <v>0.19900000000000001</v>
      </c>
      <c r="J213" s="158" t="s">
        <v>823</v>
      </c>
      <c r="K213" s="158">
        <v>0.20300000000000001</v>
      </c>
      <c r="L213" s="159">
        <v>1.21</v>
      </c>
      <c r="M213" s="122">
        <v>1923</v>
      </c>
      <c r="N213" s="113">
        <v>215</v>
      </c>
      <c r="O213" s="117">
        <v>1125</v>
      </c>
      <c r="P213" s="101">
        <f t="shared" si="30"/>
        <v>16.5</v>
      </c>
      <c r="Q213" s="117">
        <v>18</v>
      </c>
      <c r="R213" s="117">
        <f t="shared" si="35"/>
        <v>3547.5</v>
      </c>
      <c r="S213" s="149">
        <f t="shared" si="33"/>
        <v>2981.90625</v>
      </c>
      <c r="T213" s="104">
        <f t="shared" si="36"/>
        <v>18562.5</v>
      </c>
      <c r="U213" s="149">
        <f t="shared" si="34"/>
        <v>565.59375</v>
      </c>
      <c r="V213" s="104">
        <v>305</v>
      </c>
      <c r="W213" s="149">
        <f t="shared" si="37"/>
        <v>1.8544057377049181</v>
      </c>
      <c r="X213" s="105">
        <v>5</v>
      </c>
      <c r="Y213" s="104" t="s">
        <v>25</v>
      </c>
      <c r="Z213" s="104" t="s">
        <v>25</v>
      </c>
      <c r="AA213" s="104">
        <v>3.3</v>
      </c>
      <c r="AB213" s="104">
        <v>6</v>
      </c>
      <c r="AC213" s="104">
        <f t="shared" si="38"/>
        <v>48</v>
      </c>
      <c r="AD213" s="104">
        <v>16.5</v>
      </c>
      <c r="AE213" s="104">
        <v>68</v>
      </c>
    </row>
    <row r="214" spans="1:31" s="111" customFormat="1" ht="11.1" hidden="1" customHeight="1" x14ac:dyDescent="0.25">
      <c r="A214" s="216">
        <v>213</v>
      </c>
      <c r="B214" s="131" t="s">
        <v>495</v>
      </c>
      <c r="C214" s="104" t="s">
        <v>169</v>
      </c>
      <c r="D214" s="102">
        <f t="shared" si="31"/>
        <v>0.38270024185517149</v>
      </c>
      <c r="E214" s="149">
        <v>0.75</v>
      </c>
      <c r="F214" s="157">
        <f t="shared" si="32"/>
        <v>0.52687587128252789</v>
      </c>
      <c r="G214" s="158">
        <v>1.87</v>
      </c>
      <c r="H214" s="158" t="s">
        <v>830</v>
      </c>
      <c r="I214" s="158">
        <v>0.2</v>
      </c>
      <c r="J214" s="158" t="s">
        <v>824</v>
      </c>
      <c r="K214" s="158">
        <v>0.23</v>
      </c>
      <c r="L214" s="159">
        <v>1.28</v>
      </c>
      <c r="M214" s="122">
        <v>1918</v>
      </c>
      <c r="N214" s="113">
        <v>80</v>
      </c>
      <c r="O214" s="117">
        <v>284</v>
      </c>
      <c r="P214" s="101">
        <f t="shared" si="30"/>
        <v>19.799999999999997</v>
      </c>
      <c r="Q214" s="117">
        <v>15</v>
      </c>
      <c r="R214" s="117">
        <f t="shared" si="35"/>
        <v>1583.9999999999998</v>
      </c>
      <c r="S214" s="149">
        <f t="shared" si="33"/>
        <v>1411.0124999999998</v>
      </c>
      <c r="T214" s="104">
        <f t="shared" si="36"/>
        <v>5623.1999999999989</v>
      </c>
      <c r="U214" s="149">
        <f t="shared" si="34"/>
        <v>172.98750000000001</v>
      </c>
      <c r="V214" s="104">
        <v>93</v>
      </c>
      <c r="W214" s="149">
        <f t="shared" si="37"/>
        <v>1.8600806451612903</v>
      </c>
      <c r="X214" s="105">
        <v>6</v>
      </c>
      <c r="Y214" s="104" t="s">
        <v>25</v>
      </c>
      <c r="Z214" s="104" t="s">
        <v>116</v>
      </c>
      <c r="AA214" s="104">
        <v>3.3</v>
      </c>
      <c r="AB214" s="104">
        <v>1</v>
      </c>
      <c r="AC214" s="104">
        <f t="shared" si="38"/>
        <v>8</v>
      </c>
      <c r="AD214" s="104">
        <v>16.5</v>
      </c>
      <c r="AE214" s="104">
        <v>17</v>
      </c>
    </row>
    <row r="215" spans="1:31" s="111" customFormat="1" ht="11.1" hidden="1" customHeight="1" x14ac:dyDescent="0.25">
      <c r="A215" s="216">
        <v>214</v>
      </c>
      <c r="B215" s="131" t="s">
        <v>497</v>
      </c>
      <c r="C215" s="104" t="s">
        <v>169</v>
      </c>
      <c r="D215" s="102">
        <f t="shared" si="31"/>
        <v>0.38270024185517149</v>
      </c>
      <c r="E215" s="149">
        <v>0.75</v>
      </c>
      <c r="F215" s="157">
        <f t="shared" si="32"/>
        <v>0.52687587128252789</v>
      </c>
      <c r="G215" s="158">
        <v>1.87</v>
      </c>
      <c r="H215" s="158" t="s">
        <v>830</v>
      </c>
      <c r="I215" s="158">
        <v>0.2</v>
      </c>
      <c r="J215" s="158" t="s">
        <v>824</v>
      </c>
      <c r="K215" s="158">
        <v>0.23</v>
      </c>
      <c r="L215" s="159">
        <v>1.28</v>
      </c>
      <c r="M215" s="122">
        <v>1918</v>
      </c>
      <c r="N215" s="113">
        <v>80</v>
      </c>
      <c r="O215" s="117">
        <v>284</v>
      </c>
      <c r="P215" s="101">
        <f t="shared" si="30"/>
        <v>19.799999999999997</v>
      </c>
      <c r="Q215" s="117">
        <v>18</v>
      </c>
      <c r="R215" s="117">
        <f t="shared" si="35"/>
        <v>1583.9999999999998</v>
      </c>
      <c r="S215" s="149">
        <f t="shared" si="33"/>
        <v>1411.0124999999998</v>
      </c>
      <c r="T215" s="104">
        <f t="shared" si="36"/>
        <v>5623.1999999999989</v>
      </c>
      <c r="U215" s="149">
        <f t="shared" si="34"/>
        <v>172.98750000000001</v>
      </c>
      <c r="V215" s="104">
        <v>93</v>
      </c>
      <c r="W215" s="149">
        <f t="shared" si="37"/>
        <v>1.8600806451612903</v>
      </c>
      <c r="X215" s="105">
        <v>6</v>
      </c>
      <c r="Y215" s="104" t="s">
        <v>25</v>
      </c>
      <c r="Z215" s="104" t="s">
        <v>116</v>
      </c>
      <c r="AA215" s="104">
        <v>3.3</v>
      </c>
      <c r="AB215" s="104">
        <v>1</v>
      </c>
      <c r="AC215" s="104">
        <f t="shared" si="38"/>
        <v>8</v>
      </c>
      <c r="AD215" s="104">
        <v>16.5</v>
      </c>
      <c r="AE215" s="104">
        <v>16</v>
      </c>
    </row>
    <row r="216" spans="1:31" s="111" customFormat="1" ht="11.1" hidden="1" customHeight="1" x14ac:dyDescent="0.25">
      <c r="A216" s="216">
        <v>215</v>
      </c>
      <c r="B216" s="131" t="s">
        <v>499</v>
      </c>
      <c r="C216" s="104" t="s">
        <v>169</v>
      </c>
      <c r="D216" s="102">
        <f t="shared" si="31"/>
        <v>0.40290226205719165</v>
      </c>
      <c r="E216" s="149">
        <v>0.55000000000000004</v>
      </c>
      <c r="F216" s="157">
        <f t="shared" si="32"/>
        <v>0.30787453654661023</v>
      </c>
      <c r="G216" s="161">
        <v>0.246</v>
      </c>
      <c r="H216" s="161" t="s">
        <v>830</v>
      </c>
      <c r="I216" s="158">
        <v>0.2</v>
      </c>
      <c r="J216" s="158" t="s">
        <v>824</v>
      </c>
      <c r="K216" s="158">
        <v>0.23</v>
      </c>
      <c r="L216" s="159">
        <v>1.28</v>
      </c>
      <c r="M216" s="122">
        <v>1918</v>
      </c>
      <c r="N216" s="113">
        <v>80</v>
      </c>
      <c r="O216" s="117">
        <v>284</v>
      </c>
      <c r="P216" s="101">
        <f t="shared" si="30"/>
        <v>16.5</v>
      </c>
      <c r="Q216" s="117">
        <v>14</v>
      </c>
      <c r="R216" s="117">
        <f t="shared" si="35"/>
        <v>1320</v>
      </c>
      <c r="S216" s="149">
        <f t="shared" si="33"/>
        <v>1176.1875</v>
      </c>
      <c r="T216" s="104">
        <f t="shared" si="36"/>
        <v>4686</v>
      </c>
      <c r="U216" s="149">
        <f t="shared" si="34"/>
        <v>143.8125</v>
      </c>
      <c r="V216" s="104">
        <v>78</v>
      </c>
      <c r="W216" s="149">
        <f t="shared" si="37"/>
        <v>1.84375</v>
      </c>
      <c r="X216" s="105">
        <v>5</v>
      </c>
      <c r="Y216" s="104" t="s">
        <v>25</v>
      </c>
      <c r="Z216" s="104" t="s">
        <v>116</v>
      </c>
      <c r="AA216" s="104">
        <v>3.3</v>
      </c>
      <c r="AB216" s="104">
        <v>1</v>
      </c>
      <c r="AC216" s="104">
        <f t="shared" si="38"/>
        <v>8</v>
      </c>
      <c r="AD216" s="104">
        <v>16.5</v>
      </c>
      <c r="AE216" s="104">
        <v>12</v>
      </c>
    </row>
    <row r="217" spans="1:31" s="111" customFormat="1" ht="11.1" hidden="1" customHeight="1" x14ac:dyDescent="0.25">
      <c r="A217" s="215">
        <v>216</v>
      </c>
      <c r="B217" s="131" t="s">
        <v>502</v>
      </c>
      <c r="C217" s="122" t="s">
        <v>114</v>
      </c>
      <c r="D217" s="102">
        <f t="shared" si="31"/>
        <v>0.33404844909269693</v>
      </c>
      <c r="E217" s="149">
        <v>0.75</v>
      </c>
      <c r="F217" s="157">
        <f t="shared" si="32"/>
        <v>0.48423334225314429</v>
      </c>
      <c r="G217" s="158">
        <v>1.3</v>
      </c>
      <c r="H217" s="158" t="s">
        <v>830</v>
      </c>
      <c r="I217" s="158">
        <v>0.191</v>
      </c>
      <c r="J217" s="158" t="s">
        <v>823</v>
      </c>
      <c r="K217" s="158">
        <v>0.23</v>
      </c>
      <c r="L217" s="159">
        <v>1.29</v>
      </c>
      <c r="M217" s="122">
        <v>1971</v>
      </c>
      <c r="N217" s="113">
        <v>79</v>
      </c>
      <c r="O217" s="117">
        <v>339</v>
      </c>
      <c r="P217" s="101">
        <f t="shared" si="30"/>
        <v>19.799999999999997</v>
      </c>
      <c r="Q217" s="117">
        <v>22</v>
      </c>
      <c r="R217" s="117">
        <f t="shared" si="35"/>
        <v>1564.1999999999998</v>
      </c>
      <c r="S217" s="149">
        <f t="shared" si="33"/>
        <v>1356.1499999999999</v>
      </c>
      <c r="T217" s="104">
        <f t="shared" si="36"/>
        <v>6712.1999999999989</v>
      </c>
      <c r="U217" s="149">
        <f t="shared" si="34"/>
        <v>208.04999999999998</v>
      </c>
      <c r="V217" s="104">
        <v>106</v>
      </c>
      <c r="W217" s="149">
        <f t="shared" si="37"/>
        <v>1.9627358490566036</v>
      </c>
      <c r="X217" s="105">
        <v>6</v>
      </c>
      <c r="Y217" s="104" t="s">
        <v>25</v>
      </c>
      <c r="Z217" s="104" t="s">
        <v>25</v>
      </c>
      <c r="AA217" s="104">
        <v>3.3</v>
      </c>
      <c r="AB217" s="104">
        <v>1</v>
      </c>
      <c r="AC217" s="104">
        <f t="shared" si="38"/>
        <v>8</v>
      </c>
      <c r="AD217" s="104">
        <v>16.5</v>
      </c>
      <c r="AE217" s="104">
        <v>28</v>
      </c>
    </row>
    <row r="218" spans="1:31" s="111" customFormat="1" ht="11.1" hidden="1" customHeight="1" x14ac:dyDescent="0.25">
      <c r="A218" s="212">
        <v>217</v>
      </c>
      <c r="B218" s="131" t="s">
        <v>504</v>
      </c>
      <c r="C218" s="104" t="s">
        <v>765</v>
      </c>
      <c r="D218" s="102">
        <f t="shared" si="31"/>
        <v>0.4239781536293164</v>
      </c>
      <c r="E218" s="149">
        <v>0.55000000000000004</v>
      </c>
      <c r="F218" s="157">
        <f t="shared" si="32"/>
        <v>0.38152872428838563</v>
      </c>
      <c r="G218" s="158">
        <v>1.3</v>
      </c>
      <c r="H218" s="158" t="s">
        <v>830</v>
      </c>
      <c r="I218" s="158">
        <v>0.191</v>
      </c>
      <c r="J218" s="158" t="s">
        <v>823</v>
      </c>
      <c r="K218" s="158">
        <v>0.23</v>
      </c>
      <c r="L218" s="159">
        <v>1.29</v>
      </c>
      <c r="M218" s="122">
        <v>1958</v>
      </c>
      <c r="N218" s="113">
        <v>125</v>
      </c>
      <c r="O218" s="117">
        <v>344</v>
      </c>
      <c r="P218" s="101">
        <f t="shared" si="30"/>
        <v>33</v>
      </c>
      <c r="Q218" s="117">
        <v>35</v>
      </c>
      <c r="R218" s="117">
        <f t="shared" si="35"/>
        <v>4125</v>
      </c>
      <c r="S218" s="149">
        <f t="shared" si="33"/>
        <v>3771.5625</v>
      </c>
      <c r="T218" s="104">
        <f t="shared" si="36"/>
        <v>11352</v>
      </c>
      <c r="U218" s="149">
        <f t="shared" si="34"/>
        <v>353.4375</v>
      </c>
      <c r="V218" s="104">
        <v>236</v>
      </c>
      <c r="W218" s="149">
        <f t="shared" si="37"/>
        <v>1.4976165254237288</v>
      </c>
      <c r="X218" s="105">
        <v>10</v>
      </c>
      <c r="Y218" s="104" t="s">
        <v>25</v>
      </c>
      <c r="Z218" s="104" t="s">
        <v>25</v>
      </c>
      <c r="AA218" s="104">
        <v>3.3</v>
      </c>
      <c r="AB218" s="104">
        <v>1</v>
      </c>
      <c r="AC218" s="104">
        <f t="shared" si="38"/>
        <v>8</v>
      </c>
      <c r="AD218" s="104">
        <v>16.5</v>
      </c>
      <c r="AE218" s="104">
        <v>40</v>
      </c>
    </row>
    <row r="219" spans="1:31" s="111" customFormat="1" ht="11.1" hidden="1" customHeight="1" x14ac:dyDescent="0.25">
      <c r="A219" s="212">
        <v>218</v>
      </c>
      <c r="B219" s="131" t="s">
        <v>506</v>
      </c>
      <c r="C219" s="104" t="s">
        <v>765</v>
      </c>
      <c r="D219" s="102">
        <f t="shared" si="31"/>
        <v>0.4239781536293164</v>
      </c>
      <c r="E219" s="149">
        <v>0.55000000000000004</v>
      </c>
      <c r="F219" s="157">
        <f t="shared" si="32"/>
        <v>0.38152872428838563</v>
      </c>
      <c r="G219" s="158">
        <v>1.3</v>
      </c>
      <c r="H219" s="158" t="s">
        <v>830</v>
      </c>
      <c r="I219" s="158">
        <v>0.191</v>
      </c>
      <c r="J219" s="158" t="s">
        <v>823</v>
      </c>
      <c r="K219" s="158">
        <v>0.23</v>
      </c>
      <c r="L219" s="159">
        <v>1.29</v>
      </c>
      <c r="M219" s="122">
        <v>1958</v>
      </c>
      <c r="N219" s="113">
        <v>125</v>
      </c>
      <c r="O219" s="117">
        <v>344</v>
      </c>
      <c r="P219" s="101">
        <f t="shared" si="30"/>
        <v>33</v>
      </c>
      <c r="Q219" s="117">
        <v>35</v>
      </c>
      <c r="R219" s="117">
        <f t="shared" si="35"/>
        <v>4125</v>
      </c>
      <c r="S219" s="149">
        <f t="shared" si="33"/>
        <v>3771.5625</v>
      </c>
      <c r="T219" s="104">
        <f t="shared" si="36"/>
        <v>11352</v>
      </c>
      <c r="U219" s="149">
        <f t="shared" si="34"/>
        <v>353.4375</v>
      </c>
      <c r="V219" s="104">
        <v>239</v>
      </c>
      <c r="W219" s="149">
        <f t="shared" si="37"/>
        <v>1.4788179916317992</v>
      </c>
      <c r="X219" s="105">
        <v>10</v>
      </c>
      <c r="Y219" s="104" t="s">
        <v>25</v>
      </c>
      <c r="Z219" s="104" t="s">
        <v>25</v>
      </c>
      <c r="AA219" s="104">
        <v>3.3</v>
      </c>
      <c r="AB219" s="104">
        <v>1</v>
      </c>
      <c r="AC219" s="104">
        <f t="shared" si="38"/>
        <v>8</v>
      </c>
      <c r="AD219" s="104">
        <v>16.5</v>
      </c>
      <c r="AE219" s="104">
        <v>40</v>
      </c>
    </row>
    <row r="220" spans="1:31" s="111" customFormat="1" ht="11.1" hidden="1" customHeight="1" x14ac:dyDescent="0.25">
      <c r="A220" s="212">
        <v>219</v>
      </c>
      <c r="B220" s="131" t="s">
        <v>508</v>
      </c>
      <c r="C220" s="104" t="s">
        <v>765</v>
      </c>
      <c r="D220" s="102">
        <f t="shared" si="31"/>
        <v>0.43795093795093798</v>
      </c>
      <c r="E220" s="149">
        <v>0.55000000000000004</v>
      </c>
      <c r="F220" s="157">
        <f t="shared" si="32"/>
        <v>0.54041242324397187</v>
      </c>
      <c r="G220" s="158">
        <v>1.3</v>
      </c>
      <c r="H220" s="158" t="s">
        <v>830</v>
      </c>
      <c r="I220" s="158">
        <v>0.191</v>
      </c>
      <c r="J220" s="158" t="s">
        <v>823</v>
      </c>
      <c r="K220" s="158">
        <v>0.23</v>
      </c>
      <c r="L220" s="159">
        <v>1.29</v>
      </c>
      <c r="M220" s="122">
        <v>1958</v>
      </c>
      <c r="N220" s="113">
        <v>218</v>
      </c>
      <c r="O220" s="117">
        <v>924</v>
      </c>
      <c r="P220" s="101">
        <f t="shared" si="30"/>
        <v>9.8999999999999986</v>
      </c>
      <c r="Q220" s="117">
        <v>11</v>
      </c>
      <c r="R220" s="117">
        <f t="shared" si="35"/>
        <v>2158.1999999999998</v>
      </c>
      <c r="S220" s="149">
        <f t="shared" si="33"/>
        <v>1883.7374999999997</v>
      </c>
      <c r="T220" s="104">
        <f t="shared" si="36"/>
        <v>9147.5999999999985</v>
      </c>
      <c r="U220" s="149">
        <f t="shared" si="34"/>
        <v>274.46249999999998</v>
      </c>
      <c r="V220" s="104">
        <v>191</v>
      </c>
      <c r="W220" s="149">
        <f t="shared" si="37"/>
        <v>1.4369764397905758</v>
      </c>
      <c r="X220" s="105">
        <v>3</v>
      </c>
      <c r="Y220" s="104" t="s">
        <v>25</v>
      </c>
      <c r="Z220" s="104" t="s">
        <v>25</v>
      </c>
      <c r="AA220" s="104">
        <v>3.3</v>
      </c>
      <c r="AB220" s="104">
        <v>6</v>
      </c>
      <c r="AC220" s="104">
        <f t="shared" si="38"/>
        <v>48</v>
      </c>
      <c r="AD220" s="104">
        <v>16.5</v>
      </c>
      <c r="AE220" s="104">
        <v>36</v>
      </c>
    </row>
    <row r="221" spans="1:31" s="111" customFormat="1" ht="11.1" hidden="1" customHeight="1" x14ac:dyDescent="0.25">
      <c r="A221" s="212">
        <v>220</v>
      </c>
      <c r="B221" s="131" t="s">
        <v>510</v>
      </c>
      <c r="C221" s="104" t="s">
        <v>765</v>
      </c>
      <c r="D221" s="102">
        <f t="shared" si="31"/>
        <v>0.47990669908478123</v>
      </c>
      <c r="E221" s="149">
        <v>0.55000000000000004</v>
      </c>
      <c r="F221" s="157">
        <f t="shared" si="32"/>
        <v>0.51328893442622969</v>
      </c>
      <c r="G221" s="158">
        <v>1.3</v>
      </c>
      <c r="H221" s="158" t="s">
        <v>830</v>
      </c>
      <c r="I221" s="158">
        <v>0.191</v>
      </c>
      <c r="J221" s="158" t="s">
        <v>823</v>
      </c>
      <c r="K221" s="158">
        <v>0.23</v>
      </c>
      <c r="L221" s="159">
        <v>1.29</v>
      </c>
      <c r="M221" s="122">
        <v>1958</v>
      </c>
      <c r="N221" s="113">
        <v>142</v>
      </c>
      <c r="O221" s="117">
        <v>511</v>
      </c>
      <c r="P221" s="101">
        <f t="shared" si="30"/>
        <v>9.8999999999999986</v>
      </c>
      <c r="Q221" s="117">
        <v>11</v>
      </c>
      <c r="R221" s="117">
        <f t="shared" si="35"/>
        <v>1405.7999999999997</v>
      </c>
      <c r="S221" s="149">
        <f t="shared" si="33"/>
        <v>1253.9812499999998</v>
      </c>
      <c r="T221" s="104">
        <f t="shared" si="36"/>
        <v>5058.8999999999996</v>
      </c>
      <c r="U221" s="149">
        <f t="shared" si="34"/>
        <v>151.81875000000002</v>
      </c>
      <c r="V221" s="104">
        <v>106</v>
      </c>
      <c r="W221" s="149">
        <f t="shared" si="37"/>
        <v>1.4322523584905662</v>
      </c>
      <c r="X221" s="105">
        <v>3</v>
      </c>
      <c r="Y221" s="104" t="s">
        <v>25</v>
      </c>
      <c r="Z221" s="104" t="s">
        <v>25</v>
      </c>
      <c r="AA221" s="104">
        <v>3.3</v>
      </c>
      <c r="AB221" s="104">
        <v>3</v>
      </c>
      <c r="AC221" s="104">
        <f t="shared" si="38"/>
        <v>24</v>
      </c>
      <c r="AD221" s="104">
        <v>16.5</v>
      </c>
      <c r="AE221" s="104">
        <v>18</v>
      </c>
    </row>
    <row r="222" spans="1:31" s="111" customFormat="1" ht="11.1" hidden="1" customHeight="1" x14ac:dyDescent="0.25">
      <c r="A222" s="212">
        <v>221</v>
      </c>
      <c r="B222" s="131" t="s">
        <v>512</v>
      </c>
      <c r="C222" s="104" t="s">
        <v>765</v>
      </c>
      <c r="D222" s="102">
        <f t="shared" si="31"/>
        <v>0.47375933245498469</v>
      </c>
      <c r="E222" s="149">
        <v>0.55000000000000004</v>
      </c>
      <c r="F222" s="157">
        <f t="shared" si="32"/>
        <v>0.51690599652375446</v>
      </c>
      <c r="G222" s="158">
        <v>1.3</v>
      </c>
      <c r="H222" s="158" t="s">
        <v>830</v>
      </c>
      <c r="I222" s="158">
        <v>0.191</v>
      </c>
      <c r="J222" s="158" t="s">
        <v>823</v>
      </c>
      <c r="K222" s="158">
        <v>0.23</v>
      </c>
      <c r="L222" s="159">
        <v>1.29</v>
      </c>
      <c r="M222" s="122">
        <v>1958</v>
      </c>
      <c r="N222" s="113">
        <v>100</v>
      </c>
      <c r="O222" s="117">
        <v>368</v>
      </c>
      <c r="P222" s="101">
        <f t="shared" ref="P222:P253" si="39">X222*AA222</f>
        <v>9.8999999999999986</v>
      </c>
      <c r="Q222" s="117">
        <v>11</v>
      </c>
      <c r="R222" s="117">
        <f t="shared" si="35"/>
        <v>989.99999999999989</v>
      </c>
      <c r="S222" s="149">
        <f t="shared" si="33"/>
        <v>880.76249999999982</v>
      </c>
      <c r="T222" s="104">
        <f t="shared" si="36"/>
        <v>3643.1999999999994</v>
      </c>
      <c r="U222" s="149">
        <f t="shared" si="34"/>
        <v>109.23750000000001</v>
      </c>
      <c r="V222" s="160">
        <v>76</v>
      </c>
      <c r="W222" s="149">
        <f t="shared" si="37"/>
        <v>1.4373355263157896</v>
      </c>
      <c r="X222" s="104">
        <v>3</v>
      </c>
      <c r="Y222" s="104" t="s">
        <v>25</v>
      </c>
      <c r="Z222" s="104" t="s">
        <v>25</v>
      </c>
      <c r="AA222" s="104">
        <v>3.3</v>
      </c>
      <c r="AB222" s="104">
        <v>2</v>
      </c>
      <c r="AC222" s="104">
        <f t="shared" si="38"/>
        <v>16</v>
      </c>
      <c r="AD222" s="104">
        <v>16.5</v>
      </c>
      <c r="AE222" s="104">
        <v>12</v>
      </c>
    </row>
    <row r="223" spans="1:31" s="111" customFormat="1" ht="11.1" hidden="1" customHeight="1" x14ac:dyDescent="0.25">
      <c r="A223" s="213">
        <v>222</v>
      </c>
      <c r="B223" s="131" t="s">
        <v>514</v>
      </c>
      <c r="C223" s="122" t="s">
        <v>114</v>
      </c>
      <c r="D223" s="102">
        <f t="shared" si="31"/>
        <v>0.36995486782720827</v>
      </c>
      <c r="E223" s="149">
        <v>0.75</v>
      </c>
      <c r="F223" s="157">
        <f t="shared" si="32"/>
        <v>0.52904474555594283</v>
      </c>
      <c r="G223" s="158">
        <v>1.3</v>
      </c>
      <c r="H223" s="158" t="s">
        <v>830</v>
      </c>
      <c r="I223" s="158">
        <v>0.191</v>
      </c>
      <c r="J223" s="158" t="s">
        <v>823</v>
      </c>
      <c r="K223" s="158">
        <v>0.23</v>
      </c>
      <c r="L223" s="159">
        <v>1.29</v>
      </c>
      <c r="M223" s="122">
        <v>1961</v>
      </c>
      <c r="N223" s="113">
        <v>154</v>
      </c>
      <c r="O223" s="117">
        <v>705</v>
      </c>
      <c r="P223" s="101">
        <f t="shared" si="39"/>
        <v>13.2</v>
      </c>
      <c r="Q223" s="117">
        <v>15</v>
      </c>
      <c r="R223" s="117">
        <f t="shared" si="35"/>
        <v>2032.8</v>
      </c>
      <c r="S223" s="149">
        <f t="shared" si="33"/>
        <v>1747.2375</v>
      </c>
      <c r="T223" s="104">
        <f t="shared" si="36"/>
        <v>9306</v>
      </c>
      <c r="U223" s="149">
        <f t="shared" si="34"/>
        <v>285.5625</v>
      </c>
      <c r="V223" s="104">
        <v>235</v>
      </c>
      <c r="W223" s="149">
        <f t="shared" si="37"/>
        <v>1.2151595744680852</v>
      </c>
      <c r="X223" s="105">
        <v>4</v>
      </c>
      <c r="Y223" s="104" t="s">
        <v>341</v>
      </c>
      <c r="Z223" s="104" t="s">
        <v>25</v>
      </c>
      <c r="AA223" s="104">
        <v>3.3</v>
      </c>
      <c r="AB223" s="104">
        <v>3</v>
      </c>
      <c r="AC223" s="104">
        <f t="shared" si="38"/>
        <v>24</v>
      </c>
      <c r="AD223" s="104">
        <v>16.5</v>
      </c>
      <c r="AE223" s="104">
        <v>24</v>
      </c>
    </row>
    <row r="224" spans="1:31" s="111" customFormat="1" ht="11.1" hidden="1" customHeight="1" x14ac:dyDescent="0.25">
      <c r="A224" s="213">
        <v>223</v>
      </c>
      <c r="B224" s="131" t="s">
        <v>516</v>
      </c>
      <c r="C224" s="122" t="s">
        <v>114</v>
      </c>
      <c r="D224" s="102">
        <f t="shared" si="31"/>
        <v>0.41042988019732207</v>
      </c>
      <c r="E224" s="149">
        <v>0.55000000000000004</v>
      </c>
      <c r="F224" s="157">
        <f t="shared" si="32"/>
        <v>0.49919106284340659</v>
      </c>
      <c r="G224" s="158">
        <v>1.3</v>
      </c>
      <c r="H224" s="158" t="s">
        <v>830</v>
      </c>
      <c r="I224" s="158">
        <v>0.191</v>
      </c>
      <c r="J224" s="158" t="s">
        <v>823</v>
      </c>
      <c r="K224" s="158">
        <v>0.23</v>
      </c>
      <c r="L224" s="159">
        <v>1.29</v>
      </c>
      <c r="M224" s="122">
        <v>1961</v>
      </c>
      <c r="N224" s="113">
        <v>167</v>
      </c>
      <c r="O224" s="117">
        <v>645</v>
      </c>
      <c r="P224" s="101">
        <f t="shared" si="39"/>
        <v>13.2</v>
      </c>
      <c r="Q224" s="117">
        <v>16</v>
      </c>
      <c r="R224" s="117">
        <f t="shared" si="35"/>
        <v>2204.4</v>
      </c>
      <c r="S224" s="149">
        <f t="shared" si="33"/>
        <v>1944.3375000000001</v>
      </c>
      <c r="T224" s="104">
        <f t="shared" si="36"/>
        <v>8514</v>
      </c>
      <c r="U224" s="149">
        <f t="shared" si="34"/>
        <v>260.0625</v>
      </c>
      <c r="V224" s="160">
        <v>214</v>
      </c>
      <c r="W224" s="149">
        <f t="shared" si="37"/>
        <v>1.2152453271028036</v>
      </c>
      <c r="X224" s="104">
        <v>4</v>
      </c>
      <c r="Y224" s="104" t="s">
        <v>341</v>
      </c>
      <c r="Z224" s="104" t="s">
        <v>25</v>
      </c>
      <c r="AA224" s="104">
        <v>3.3</v>
      </c>
      <c r="AB224" s="104">
        <v>3</v>
      </c>
      <c r="AC224" s="104">
        <f t="shared" si="38"/>
        <v>24</v>
      </c>
      <c r="AD224" s="104">
        <v>16.5</v>
      </c>
      <c r="AE224" s="104">
        <v>24</v>
      </c>
    </row>
    <row r="225" spans="1:31" s="111" customFormat="1" ht="11.1" hidden="1" customHeight="1" x14ac:dyDescent="0.25">
      <c r="A225" s="213">
        <v>224</v>
      </c>
      <c r="B225" s="131" t="s">
        <v>518</v>
      </c>
      <c r="C225" s="122" t="s">
        <v>114</v>
      </c>
      <c r="D225" s="102">
        <f t="shared" si="31"/>
        <v>0.41818181818181815</v>
      </c>
      <c r="E225" s="149">
        <v>0.55000000000000004</v>
      </c>
      <c r="F225" s="157">
        <f t="shared" si="32"/>
        <v>0.49436207352053141</v>
      </c>
      <c r="G225" s="158">
        <v>1.3</v>
      </c>
      <c r="H225" s="158" t="s">
        <v>830</v>
      </c>
      <c r="I225" s="158">
        <v>0.191</v>
      </c>
      <c r="J225" s="158" t="s">
        <v>823</v>
      </c>
      <c r="K225" s="158">
        <v>0.23</v>
      </c>
      <c r="L225" s="159">
        <v>1.29</v>
      </c>
      <c r="M225" s="122">
        <v>1961</v>
      </c>
      <c r="N225" s="113">
        <v>128</v>
      </c>
      <c r="O225" s="117">
        <v>480</v>
      </c>
      <c r="P225" s="101">
        <f t="shared" si="39"/>
        <v>13.2</v>
      </c>
      <c r="Q225" s="117">
        <v>16</v>
      </c>
      <c r="R225" s="117">
        <f t="shared" si="35"/>
        <v>1689.6</v>
      </c>
      <c r="S225" s="149">
        <f t="shared" si="33"/>
        <v>1495.6624999999999</v>
      </c>
      <c r="T225" s="104">
        <f t="shared" si="36"/>
        <v>6336</v>
      </c>
      <c r="U225" s="149">
        <f t="shared" si="34"/>
        <v>193.9375</v>
      </c>
      <c r="V225" s="160">
        <v>159</v>
      </c>
      <c r="W225" s="149">
        <f t="shared" si="37"/>
        <v>1.2197327044025157</v>
      </c>
      <c r="X225" s="104">
        <v>4</v>
      </c>
      <c r="Y225" s="104" t="s">
        <v>341</v>
      </c>
      <c r="Z225" s="104" t="s">
        <v>25</v>
      </c>
      <c r="AA225" s="104">
        <v>3.3</v>
      </c>
      <c r="AB225" s="104">
        <v>2</v>
      </c>
      <c r="AC225" s="104">
        <f t="shared" si="38"/>
        <v>16</v>
      </c>
      <c r="AD225" s="104">
        <v>16.5</v>
      </c>
      <c r="AE225" s="104">
        <v>16</v>
      </c>
    </row>
    <row r="226" spans="1:31" s="111" customFormat="1" ht="11.1" hidden="1" customHeight="1" x14ac:dyDescent="0.25">
      <c r="A226" s="216">
        <v>225</v>
      </c>
      <c r="B226" s="131" t="s">
        <v>520</v>
      </c>
      <c r="C226" s="104" t="s">
        <v>169</v>
      </c>
      <c r="D226" s="102">
        <f t="shared" si="31"/>
        <v>0.4615926708949965</v>
      </c>
      <c r="E226" s="149">
        <v>0.55000000000000004</v>
      </c>
      <c r="F226" s="157">
        <f t="shared" si="32"/>
        <v>0.2968924141221374</v>
      </c>
      <c r="G226" s="161">
        <v>0.246</v>
      </c>
      <c r="H226" s="161" t="s">
        <v>830</v>
      </c>
      <c r="I226" s="158">
        <v>0.2</v>
      </c>
      <c r="J226" s="158" t="s">
        <v>823</v>
      </c>
      <c r="K226" s="158">
        <v>0.23</v>
      </c>
      <c r="L226" s="159">
        <v>1.28</v>
      </c>
      <c r="M226" s="122">
        <v>1918</v>
      </c>
      <c r="N226" s="113">
        <v>80</v>
      </c>
      <c r="O226" s="117">
        <v>258</v>
      </c>
      <c r="P226" s="101">
        <f t="shared" si="39"/>
        <v>13.2</v>
      </c>
      <c r="Q226" s="117">
        <v>16</v>
      </c>
      <c r="R226" s="117">
        <f t="shared" si="35"/>
        <v>1056</v>
      </c>
      <c r="S226" s="149">
        <f t="shared" si="33"/>
        <v>952.41250000000002</v>
      </c>
      <c r="T226" s="104">
        <f t="shared" si="36"/>
        <v>3405.6</v>
      </c>
      <c r="U226" s="149">
        <f t="shared" si="34"/>
        <v>103.58750000000001</v>
      </c>
      <c r="V226" s="160">
        <v>38</v>
      </c>
      <c r="W226" s="149">
        <f t="shared" si="37"/>
        <v>2.7259868421052631</v>
      </c>
      <c r="X226" s="104">
        <v>4</v>
      </c>
      <c r="Y226" s="104" t="s">
        <v>25</v>
      </c>
      <c r="Z226" s="104" t="s">
        <v>25</v>
      </c>
      <c r="AA226" s="104">
        <v>3.3</v>
      </c>
      <c r="AB226" s="104">
        <v>1</v>
      </c>
      <c r="AC226" s="104">
        <f t="shared" si="38"/>
        <v>8</v>
      </c>
      <c r="AD226" s="104">
        <v>16.5</v>
      </c>
      <c r="AE226" s="104">
        <v>16</v>
      </c>
    </row>
    <row r="227" spans="1:31" s="111" customFormat="1" ht="11.1" hidden="1" customHeight="1" x14ac:dyDescent="0.25">
      <c r="A227" s="210">
        <v>226</v>
      </c>
      <c r="B227" s="131" t="s">
        <v>522</v>
      </c>
      <c r="C227" s="122" t="s">
        <v>114</v>
      </c>
      <c r="D227" s="102">
        <f t="shared" si="31"/>
        <v>0.88578088578088587</v>
      </c>
      <c r="E227" s="149">
        <v>0.5</v>
      </c>
      <c r="F227" s="157">
        <f t="shared" si="32"/>
        <v>0.25233074162679431</v>
      </c>
      <c r="G227" s="158">
        <v>0.23300000000000001</v>
      </c>
      <c r="H227" s="158" t="s">
        <v>830</v>
      </c>
      <c r="I227" s="158">
        <v>0.191</v>
      </c>
      <c r="J227" s="158" t="s">
        <v>823</v>
      </c>
      <c r="K227" s="158">
        <v>0.23</v>
      </c>
      <c r="L227" s="159">
        <v>1.29</v>
      </c>
      <c r="M227" s="122">
        <v>1961</v>
      </c>
      <c r="N227" s="113">
        <v>80</v>
      </c>
      <c r="O227" s="117">
        <v>286</v>
      </c>
      <c r="P227" s="101">
        <f t="shared" si="39"/>
        <v>3.3</v>
      </c>
      <c r="Q227" s="117">
        <v>5</v>
      </c>
      <c r="R227" s="117">
        <f t="shared" si="35"/>
        <v>264</v>
      </c>
      <c r="S227" s="149">
        <f t="shared" si="33"/>
        <v>236.67500000000001</v>
      </c>
      <c r="T227" s="104">
        <f t="shared" si="36"/>
        <v>943.8</v>
      </c>
      <c r="U227" s="149">
        <f t="shared" si="34"/>
        <v>27.324999999999999</v>
      </c>
      <c r="V227" s="104">
        <v>20</v>
      </c>
      <c r="W227" s="149">
        <f t="shared" si="37"/>
        <v>1.36625</v>
      </c>
      <c r="X227" s="105">
        <v>1</v>
      </c>
      <c r="Y227" s="104" t="s">
        <v>25</v>
      </c>
      <c r="Z227" s="104" t="s">
        <v>25</v>
      </c>
      <c r="AA227" s="104">
        <v>3.3</v>
      </c>
      <c r="AB227" s="104">
        <v>1</v>
      </c>
      <c r="AC227" s="104">
        <f t="shared" si="38"/>
        <v>8</v>
      </c>
      <c r="AD227" s="104">
        <v>16.5</v>
      </c>
      <c r="AE227" s="104">
        <v>5</v>
      </c>
    </row>
    <row r="228" spans="1:31" s="111" customFormat="1" ht="11.1" hidden="1" customHeight="1" x14ac:dyDescent="0.25">
      <c r="A228" s="210">
        <v>227</v>
      </c>
      <c r="B228" s="131" t="s">
        <v>525</v>
      </c>
      <c r="C228" s="122" t="s">
        <v>114</v>
      </c>
      <c r="D228" s="102">
        <f t="shared" si="31"/>
        <v>0.88578088578088587</v>
      </c>
      <c r="E228" s="149">
        <v>0.5</v>
      </c>
      <c r="F228" s="157">
        <f t="shared" si="32"/>
        <v>0.25233074162679431</v>
      </c>
      <c r="G228" s="158">
        <v>0.23300000000000001</v>
      </c>
      <c r="H228" s="158" t="s">
        <v>830</v>
      </c>
      <c r="I228" s="158">
        <v>0.191</v>
      </c>
      <c r="J228" s="158" t="s">
        <v>823</v>
      </c>
      <c r="K228" s="158">
        <v>0.23</v>
      </c>
      <c r="L228" s="159">
        <v>1.29</v>
      </c>
      <c r="M228" s="122">
        <v>1961</v>
      </c>
      <c r="N228" s="113">
        <v>80</v>
      </c>
      <c r="O228" s="117">
        <v>286</v>
      </c>
      <c r="P228" s="101">
        <f t="shared" si="39"/>
        <v>3.3</v>
      </c>
      <c r="Q228" s="117">
        <v>5</v>
      </c>
      <c r="R228" s="117">
        <f t="shared" si="35"/>
        <v>264</v>
      </c>
      <c r="S228" s="149">
        <f t="shared" si="33"/>
        <v>236.67500000000001</v>
      </c>
      <c r="T228" s="104">
        <f t="shared" si="36"/>
        <v>943.8</v>
      </c>
      <c r="U228" s="149">
        <f t="shared" si="34"/>
        <v>27.324999999999999</v>
      </c>
      <c r="V228" s="104">
        <v>21</v>
      </c>
      <c r="W228" s="149">
        <f t="shared" si="37"/>
        <v>1.3011904761904762</v>
      </c>
      <c r="X228" s="105">
        <v>1</v>
      </c>
      <c r="Y228" s="104" t="s">
        <v>25</v>
      </c>
      <c r="Z228" s="104" t="s">
        <v>25</v>
      </c>
      <c r="AA228" s="104">
        <v>3.3</v>
      </c>
      <c r="AB228" s="104">
        <v>1</v>
      </c>
      <c r="AC228" s="104">
        <f t="shared" si="38"/>
        <v>8</v>
      </c>
      <c r="AD228" s="104">
        <v>16.5</v>
      </c>
      <c r="AE228" s="104">
        <v>4</v>
      </c>
    </row>
    <row r="229" spans="1:31" s="111" customFormat="1" ht="11.1" hidden="1" customHeight="1" x14ac:dyDescent="0.25">
      <c r="A229" s="213">
        <v>228</v>
      </c>
      <c r="B229" s="143" t="s">
        <v>527</v>
      </c>
      <c r="C229" s="104" t="s">
        <v>101</v>
      </c>
      <c r="D229" s="102">
        <f t="shared" si="31"/>
        <v>1.0099067599067599</v>
      </c>
      <c r="E229" s="149">
        <v>0.5</v>
      </c>
      <c r="F229" s="157">
        <f t="shared" si="32"/>
        <v>0.12230452971725332</v>
      </c>
      <c r="G229" s="158"/>
      <c r="H229" s="158"/>
      <c r="I229" s="158"/>
      <c r="J229" s="158"/>
      <c r="K229" s="158">
        <v>0.23</v>
      </c>
      <c r="L229" s="159">
        <v>1.3</v>
      </c>
      <c r="M229" s="122" t="s">
        <v>801</v>
      </c>
      <c r="N229" s="113">
        <v>105</v>
      </c>
      <c r="O229" s="117">
        <v>260</v>
      </c>
      <c r="P229" s="101">
        <f t="shared" si="39"/>
        <v>3.3</v>
      </c>
      <c r="Q229" s="117">
        <v>3</v>
      </c>
      <c r="R229" s="117">
        <f t="shared" si="35"/>
        <v>346.5</v>
      </c>
      <c r="S229" s="149">
        <f t="shared" si="33"/>
        <v>321.9375</v>
      </c>
      <c r="T229" s="104">
        <f t="shared" si="36"/>
        <v>858</v>
      </c>
      <c r="U229" s="149">
        <f t="shared" si="34"/>
        <v>24.5625</v>
      </c>
      <c r="V229" s="104">
        <v>24</v>
      </c>
      <c r="W229" s="149">
        <f t="shared" si="37"/>
        <v>1.0234375</v>
      </c>
      <c r="X229" s="105">
        <v>1</v>
      </c>
      <c r="Y229" s="104" t="s">
        <v>25</v>
      </c>
      <c r="Z229" s="104" t="s">
        <v>25</v>
      </c>
      <c r="AA229" s="104">
        <v>3.3</v>
      </c>
      <c r="AB229" s="104">
        <v>1</v>
      </c>
      <c r="AC229" s="104">
        <f t="shared" si="38"/>
        <v>8</v>
      </c>
      <c r="AD229" s="104">
        <v>16.5</v>
      </c>
      <c r="AE229" s="104">
        <v>6</v>
      </c>
    </row>
    <row r="230" spans="1:31" s="111" customFormat="1" ht="11.1" hidden="1" customHeight="1" x14ac:dyDescent="0.25">
      <c r="A230" s="212">
        <v>229</v>
      </c>
      <c r="B230" s="131" t="s">
        <v>530</v>
      </c>
      <c r="C230" s="122" t="s">
        <v>114</v>
      </c>
      <c r="D230" s="102">
        <f t="shared" si="31"/>
        <v>0.30332167832167833</v>
      </c>
      <c r="E230" s="149">
        <v>0.75</v>
      </c>
      <c r="F230" s="157">
        <f t="shared" si="32"/>
        <v>0.49778815108336005</v>
      </c>
      <c r="G230" s="158">
        <v>1.56</v>
      </c>
      <c r="H230" s="158" t="s">
        <v>829</v>
      </c>
      <c r="I230" s="158">
        <v>0.191</v>
      </c>
      <c r="J230" s="158" t="s">
        <v>823</v>
      </c>
      <c r="K230" s="158">
        <v>0.23</v>
      </c>
      <c r="L230" s="159">
        <v>1.29</v>
      </c>
      <c r="M230" s="122">
        <v>1971</v>
      </c>
      <c r="N230" s="113">
        <v>213</v>
      </c>
      <c r="O230" s="117">
        <v>936</v>
      </c>
      <c r="P230" s="101">
        <f t="shared" si="39"/>
        <v>26.4</v>
      </c>
      <c r="Q230" s="117">
        <v>27</v>
      </c>
      <c r="R230" s="117">
        <f t="shared" si="35"/>
        <v>5623.2</v>
      </c>
      <c r="S230" s="149">
        <f t="shared" si="33"/>
        <v>4869.6624999999995</v>
      </c>
      <c r="T230" s="104">
        <f t="shared" si="36"/>
        <v>24710.399999999998</v>
      </c>
      <c r="U230" s="149">
        <f t="shared" si="34"/>
        <v>753.53750000000002</v>
      </c>
      <c r="V230" s="104">
        <v>455</v>
      </c>
      <c r="W230" s="149">
        <f t="shared" si="37"/>
        <v>1.6561263736263736</v>
      </c>
      <c r="X230" s="105">
        <v>8</v>
      </c>
      <c r="Y230" s="104" t="s">
        <v>116</v>
      </c>
      <c r="Z230" s="104" t="s">
        <v>25</v>
      </c>
      <c r="AA230" s="104">
        <v>3.3</v>
      </c>
      <c r="AB230" s="104">
        <v>5</v>
      </c>
      <c r="AC230" s="104">
        <f t="shared" si="38"/>
        <v>40</v>
      </c>
      <c r="AD230" s="104">
        <v>16.5</v>
      </c>
      <c r="AE230" s="104">
        <v>85</v>
      </c>
    </row>
    <row r="231" spans="1:31" s="111" customFormat="1" ht="11.1" hidden="1" customHeight="1" x14ac:dyDescent="0.25">
      <c r="A231" s="212">
        <v>230</v>
      </c>
      <c r="B231" s="131" t="s">
        <v>532</v>
      </c>
      <c r="C231" s="122" t="s">
        <v>114</v>
      </c>
      <c r="D231" s="102">
        <f t="shared" si="31"/>
        <v>0.29982927870251819</v>
      </c>
      <c r="E231" s="149">
        <v>0.75</v>
      </c>
      <c r="F231" s="157">
        <f t="shared" si="32"/>
        <v>0.5010847217728891</v>
      </c>
      <c r="G231" s="158">
        <v>1.56</v>
      </c>
      <c r="H231" s="158" t="s">
        <v>829</v>
      </c>
      <c r="I231" s="158">
        <v>0.191</v>
      </c>
      <c r="J231" s="158" t="s">
        <v>823</v>
      </c>
      <c r="K231" s="158">
        <v>0.23</v>
      </c>
      <c r="L231" s="159">
        <v>1.29</v>
      </c>
      <c r="M231" s="122">
        <v>1971</v>
      </c>
      <c r="N231" s="113">
        <v>175</v>
      </c>
      <c r="O231" s="117">
        <v>781</v>
      </c>
      <c r="P231" s="101">
        <f t="shared" si="39"/>
        <v>26.4</v>
      </c>
      <c r="Q231" s="117">
        <v>27</v>
      </c>
      <c r="R231" s="117">
        <f t="shared" si="35"/>
        <v>4620</v>
      </c>
      <c r="S231" s="149">
        <f t="shared" si="33"/>
        <v>3990.2125000000001</v>
      </c>
      <c r="T231" s="104">
        <f t="shared" si="36"/>
        <v>20618.399999999998</v>
      </c>
      <c r="U231" s="149">
        <f t="shared" si="34"/>
        <v>629.78750000000002</v>
      </c>
      <c r="V231" s="104">
        <v>378</v>
      </c>
      <c r="W231" s="149">
        <f t="shared" si="37"/>
        <v>1.6661044973544974</v>
      </c>
      <c r="X231" s="105">
        <v>8</v>
      </c>
      <c r="Y231" s="104" t="s">
        <v>116</v>
      </c>
      <c r="Z231" s="104" t="s">
        <v>25</v>
      </c>
      <c r="AA231" s="104">
        <v>3.3</v>
      </c>
      <c r="AB231" s="104">
        <v>4</v>
      </c>
      <c r="AC231" s="104">
        <f t="shared" si="38"/>
        <v>32</v>
      </c>
      <c r="AD231" s="104">
        <v>16.5</v>
      </c>
      <c r="AE231" s="104">
        <v>67</v>
      </c>
    </row>
    <row r="232" spans="1:31" s="111" customFormat="1" ht="11.1" hidden="1" customHeight="1" x14ac:dyDescent="0.25">
      <c r="A232" s="211">
        <v>231</v>
      </c>
      <c r="B232" s="137" t="s">
        <v>534</v>
      </c>
      <c r="C232" s="104" t="s">
        <v>765</v>
      </c>
      <c r="D232" s="102">
        <f t="shared" si="31"/>
        <v>0.3684962835906232</v>
      </c>
      <c r="E232" s="149">
        <v>0.75</v>
      </c>
      <c r="F232" s="157">
        <f t="shared" si="32"/>
        <v>0.52641540195888303</v>
      </c>
      <c r="G232" s="163">
        <v>1.3</v>
      </c>
      <c r="H232" s="163" t="s">
        <v>830</v>
      </c>
      <c r="I232" s="163">
        <v>0.191</v>
      </c>
      <c r="J232" s="163" t="s">
        <v>823</v>
      </c>
      <c r="K232" s="163">
        <v>0.22</v>
      </c>
      <c r="L232" s="159">
        <v>1.29</v>
      </c>
      <c r="M232" s="122">
        <v>1961</v>
      </c>
      <c r="N232" s="132">
        <v>92</v>
      </c>
      <c r="O232" s="117">
        <v>424</v>
      </c>
      <c r="P232" s="101">
        <f t="shared" si="39"/>
        <v>13.2</v>
      </c>
      <c r="Q232" s="117">
        <v>13</v>
      </c>
      <c r="R232" s="117">
        <f t="shared" si="35"/>
        <v>1214.3999999999999</v>
      </c>
      <c r="S232" s="149">
        <f t="shared" si="33"/>
        <v>1040.2624999999998</v>
      </c>
      <c r="T232" s="104">
        <f t="shared" si="36"/>
        <v>5596.7999999999993</v>
      </c>
      <c r="U232" s="149">
        <f t="shared" si="34"/>
        <v>174.13749999999999</v>
      </c>
      <c r="V232" s="122">
        <v>86</v>
      </c>
      <c r="W232" s="149">
        <f t="shared" si="37"/>
        <v>2.0248546511627907</v>
      </c>
      <c r="X232" s="104">
        <v>4</v>
      </c>
      <c r="Y232" s="104" t="s">
        <v>25</v>
      </c>
      <c r="Z232" s="104" t="s">
        <v>25</v>
      </c>
      <c r="AA232" s="104">
        <v>3.3</v>
      </c>
      <c r="AB232" s="104">
        <v>1</v>
      </c>
      <c r="AC232" s="104">
        <f t="shared" si="38"/>
        <v>8</v>
      </c>
      <c r="AD232" s="104">
        <v>16.5</v>
      </c>
      <c r="AE232" s="104">
        <v>12</v>
      </c>
    </row>
    <row r="233" spans="1:31" s="111" customFormat="1" ht="11.1" hidden="1" customHeight="1" x14ac:dyDescent="0.25">
      <c r="A233" s="211">
        <v>232</v>
      </c>
      <c r="B233" s="137" t="s">
        <v>536</v>
      </c>
      <c r="C233" s="104" t="s">
        <v>765</v>
      </c>
      <c r="D233" s="102">
        <f t="shared" si="31"/>
        <v>0.3684962835906232</v>
      </c>
      <c r="E233" s="149">
        <v>0.75</v>
      </c>
      <c r="F233" s="157">
        <f t="shared" si="32"/>
        <v>0.52641540195888303</v>
      </c>
      <c r="G233" s="163">
        <v>1.3</v>
      </c>
      <c r="H233" s="163" t="s">
        <v>830</v>
      </c>
      <c r="I233" s="163">
        <v>0.191</v>
      </c>
      <c r="J233" s="163" t="s">
        <v>823</v>
      </c>
      <c r="K233" s="163">
        <v>0.22</v>
      </c>
      <c r="L233" s="159">
        <v>1.29</v>
      </c>
      <c r="M233" s="122">
        <v>1961</v>
      </c>
      <c r="N233" s="113">
        <v>92</v>
      </c>
      <c r="O233" s="117">
        <v>424</v>
      </c>
      <c r="P233" s="101">
        <f t="shared" si="39"/>
        <v>13.2</v>
      </c>
      <c r="Q233" s="117">
        <v>13</v>
      </c>
      <c r="R233" s="117">
        <f t="shared" si="35"/>
        <v>1214.3999999999999</v>
      </c>
      <c r="S233" s="149">
        <f t="shared" si="33"/>
        <v>1040.2624999999998</v>
      </c>
      <c r="T233" s="104">
        <f t="shared" si="36"/>
        <v>5596.7999999999993</v>
      </c>
      <c r="U233" s="149">
        <f t="shared" si="34"/>
        <v>174.13749999999999</v>
      </c>
      <c r="V233" s="122">
        <v>86</v>
      </c>
      <c r="W233" s="149">
        <f t="shared" si="37"/>
        <v>2.0248546511627907</v>
      </c>
      <c r="X233" s="104">
        <v>4</v>
      </c>
      <c r="Y233" s="104" t="s">
        <v>25</v>
      </c>
      <c r="Z233" s="104" t="s">
        <v>25</v>
      </c>
      <c r="AA233" s="104">
        <v>3.3</v>
      </c>
      <c r="AB233" s="104">
        <v>1</v>
      </c>
      <c r="AC233" s="104">
        <f t="shared" si="38"/>
        <v>8</v>
      </c>
      <c r="AD233" s="104">
        <v>16.5</v>
      </c>
      <c r="AE233" s="104">
        <v>12</v>
      </c>
    </row>
    <row r="234" spans="1:31" s="111" customFormat="1" ht="11.1" hidden="1" customHeight="1" x14ac:dyDescent="0.25">
      <c r="A234" s="211">
        <v>233</v>
      </c>
      <c r="B234" s="137" t="s">
        <v>538</v>
      </c>
      <c r="C234" s="104" t="s">
        <v>765</v>
      </c>
      <c r="D234" s="102">
        <f t="shared" si="31"/>
        <v>0.3684962835906232</v>
      </c>
      <c r="E234" s="149">
        <v>0.75</v>
      </c>
      <c r="F234" s="157">
        <f t="shared" si="32"/>
        <v>0.52641540195888303</v>
      </c>
      <c r="G234" s="163">
        <v>1.3</v>
      </c>
      <c r="H234" s="163" t="s">
        <v>830</v>
      </c>
      <c r="I234" s="163">
        <v>0.191</v>
      </c>
      <c r="J234" s="163" t="s">
        <v>823</v>
      </c>
      <c r="K234" s="163">
        <v>0.22</v>
      </c>
      <c r="L234" s="159">
        <v>1.29</v>
      </c>
      <c r="M234" s="122">
        <v>1961</v>
      </c>
      <c r="N234" s="113">
        <v>92</v>
      </c>
      <c r="O234" s="117">
        <v>424</v>
      </c>
      <c r="P234" s="101">
        <f t="shared" si="39"/>
        <v>13.2</v>
      </c>
      <c r="Q234" s="117">
        <v>12</v>
      </c>
      <c r="R234" s="117">
        <f t="shared" si="35"/>
        <v>1214.3999999999999</v>
      </c>
      <c r="S234" s="149">
        <f t="shared" si="33"/>
        <v>1040.2624999999998</v>
      </c>
      <c r="T234" s="104">
        <f t="shared" si="36"/>
        <v>5596.7999999999993</v>
      </c>
      <c r="U234" s="149">
        <f t="shared" si="34"/>
        <v>174.13749999999999</v>
      </c>
      <c r="V234" s="104">
        <v>86</v>
      </c>
      <c r="W234" s="149">
        <f t="shared" si="37"/>
        <v>2.0248546511627907</v>
      </c>
      <c r="X234" s="105">
        <v>4</v>
      </c>
      <c r="Y234" s="104" t="s">
        <v>25</v>
      </c>
      <c r="Z234" s="104" t="s">
        <v>25</v>
      </c>
      <c r="AA234" s="104">
        <v>3.3</v>
      </c>
      <c r="AB234" s="104">
        <v>1</v>
      </c>
      <c r="AC234" s="104">
        <f t="shared" si="38"/>
        <v>8</v>
      </c>
      <c r="AD234" s="104">
        <v>16.5</v>
      </c>
      <c r="AE234" s="104">
        <v>12</v>
      </c>
    </row>
    <row r="235" spans="1:31" s="111" customFormat="1" ht="11.1" hidden="1" customHeight="1" x14ac:dyDescent="0.25">
      <c r="A235" s="211">
        <v>234</v>
      </c>
      <c r="B235" s="137" t="s">
        <v>540</v>
      </c>
      <c r="C235" s="104" t="s">
        <v>765</v>
      </c>
      <c r="D235" s="102">
        <f t="shared" si="31"/>
        <v>0.3684962835906232</v>
      </c>
      <c r="E235" s="149">
        <v>0.75</v>
      </c>
      <c r="F235" s="157">
        <f t="shared" si="32"/>
        <v>0.52641540195888303</v>
      </c>
      <c r="G235" s="163">
        <v>1.3</v>
      </c>
      <c r="H235" s="163" t="s">
        <v>830</v>
      </c>
      <c r="I235" s="163">
        <v>0.191</v>
      </c>
      <c r="J235" s="163" t="s">
        <v>823</v>
      </c>
      <c r="K235" s="163">
        <v>0.22</v>
      </c>
      <c r="L235" s="159">
        <v>1.29</v>
      </c>
      <c r="M235" s="122">
        <v>1961</v>
      </c>
      <c r="N235" s="113">
        <v>92</v>
      </c>
      <c r="O235" s="117">
        <v>424</v>
      </c>
      <c r="P235" s="101">
        <f t="shared" si="39"/>
        <v>13.2</v>
      </c>
      <c r="Q235" s="117">
        <v>12</v>
      </c>
      <c r="R235" s="117">
        <f t="shared" si="35"/>
        <v>1214.3999999999999</v>
      </c>
      <c r="S235" s="149">
        <f t="shared" si="33"/>
        <v>1040.2624999999998</v>
      </c>
      <c r="T235" s="104">
        <f t="shared" si="36"/>
        <v>5596.7999999999993</v>
      </c>
      <c r="U235" s="149">
        <f t="shared" si="34"/>
        <v>174.13749999999999</v>
      </c>
      <c r="V235" s="104">
        <v>87</v>
      </c>
      <c r="W235" s="149">
        <f t="shared" si="37"/>
        <v>2.001580459770115</v>
      </c>
      <c r="X235" s="105">
        <v>4</v>
      </c>
      <c r="Y235" s="104" t="s">
        <v>25</v>
      </c>
      <c r="Z235" s="104" t="s">
        <v>25</v>
      </c>
      <c r="AA235" s="104">
        <v>3.3</v>
      </c>
      <c r="AB235" s="104">
        <v>1</v>
      </c>
      <c r="AC235" s="104">
        <f t="shared" si="38"/>
        <v>8</v>
      </c>
      <c r="AD235" s="104">
        <v>16.5</v>
      </c>
      <c r="AE235" s="104">
        <v>12</v>
      </c>
    </row>
    <row r="236" spans="1:31" s="111" customFormat="1" ht="11.1" hidden="1" customHeight="1" x14ac:dyDescent="0.25">
      <c r="A236" s="211">
        <v>235</v>
      </c>
      <c r="B236" s="137" t="s">
        <v>542</v>
      </c>
      <c r="C236" s="104" t="s">
        <v>765</v>
      </c>
      <c r="D236" s="102">
        <f t="shared" si="31"/>
        <v>0.3684962835906232</v>
      </c>
      <c r="E236" s="149">
        <v>0.75</v>
      </c>
      <c r="F236" s="157">
        <f t="shared" si="32"/>
        <v>0.52641540195888303</v>
      </c>
      <c r="G236" s="163">
        <v>1.3</v>
      </c>
      <c r="H236" s="163" t="s">
        <v>830</v>
      </c>
      <c r="I236" s="163">
        <v>0.191</v>
      </c>
      <c r="J236" s="163" t="s">
        <v>823</v>
      </c>
      <c r="K236" s="163">
        <v>0.22</v>
      </c>
      <c r="L236" s="159">
        <v>1.29</v>
      </c>
      <c r="M236" s="122">
        <v>1961</v>
      </c>
      <c r="N236" s="113">
        <v>92</v>
      </c>
      <c r="O236" s="117">
        <v>424</v>
      </c>
      <c r="P236" s="101">
        <f t="shared" si="39"/>
        <v>13.2</v>
      </c>
      <c r="Q236" s="117">
        <v>12</v>
      </c>
      <c r="R236" s="117">
        <f t="shared" si="35"/>
        <v>1214.3999999999999</v>
      </c>
      <c r="S236" s="149">
        <f t="shared" si="33"/>
        <v>1040.2624999999998</v>
      </c>
      <c r="T236" s="104">
        <f t="shared" si="36"/>
        <v>5596.7999999999993</v>
      </c>
      <c r="U236" s="149">
        <f t="shared" si="34"/>
        <v>174.13749999999999</v>
      </c>
      <c r="V236" s="104">
        <v>89</v>
      </c>
      <c r="W236" s="149">
        <f t="shared" si="37"/>
        <v>1.9566011235955054</v>
      </c>
      <c r="X236" s="105">
        <v>4</v>
      </c>
      <c r="Y236" s="104" t="s">
        <v>25</v>
      </c>
      <c r="Z236" s="104" t="s">
        <v>25</v>
      </c>
      <c r="AA236" s="104">
        <v>3.3</v>
      </c>
      <c r="AB236" s="104">
        <v>1</v>
      </c>
      <c r="AC236" s="104">
        <f t="shared" si="38"/>
        <v>8</v>
      </c>
      <c r="AD236" s="104">
        <v>16.5</v>
      </c>
      <c r="AE236" s="104">
        <v>12</v>
      </c>
    </row>
    <row r="237" spans="1:31" s="111" customFormat="1" ht="11.1" hidden="1" customHeight="1" x14ac:dyDescent="0.25">
      <c r="A237" s="213">
        <v>236</v>
      </c>
      <c r="B237" s="131" t="s">
        <v>544</v>
      </c>
      <c r="C237" s="104" t="s">
        <v>765</v>
      </c>
      <c r="D237" s="102">
        <f t="shared" si="31"/>
        <v>0.40484848484848485</v>
      </c>
      <c r="E237" s="149">
        <v>0.55000000000000004</v>
      </c>
      <c r="F237" s="157">
        <f t="shared" si="32"/>
        <v>0.46168106967882422</v>
      </c>
      <c r="G237" s="158">
        <v>1.3</v>
      </c>
      <c r="H237" s="158" t="s">
        <v>830</v>
      </c>
      <c r="I237" s="158">
        <v>0.191</v>
      </c>
      <c r="J237" s="158" t="s">
        <v>823</v>
      </c>
      <c r="K237" s="158">
        <v>0.23</v>
      </c>
      <c r="L237" s="159">
        <v>1.29</v>
      </c>
      <c r="M237" s="122">
        <v>1946</v>
      </c>
      <c r="N237" s="113">
        <v>78</v>
      </c>
      <c r="O237" s="117">
        <v>275</v>
      </c>
      <c r="P237" s="101">
        <f t="shared" si="39"/>
        <v>16.5</v>
      </c>
      <c r="Q237" s="117">
        <v>18</v>
      </c>
      <c r="R237" s="117">
        <f t="shared" si="35"/>
        <v>1287</v>
      </c>
      <c r="S237" s="149">
        <f t="shared" si="33"/>
        <v>1152.96875</v>
      </c>
      <c r="T237" s="104">
        <f t="shared" si="36"/>
        <v>4537.5</v>
      </c>
      <c r="U237" s="149">
        <f t="shared" si="34"/>
        <v>134.03125</v>
      </c>
      <c r="V237" s="104">
        <v>100</v>
      </c>
      <c r="W237" s="149">
        <f t="shared" si="37"/>
        <v>1.3403125</v>
      </c>
      <c r="X237" s="105">
        <v>5</v>
      </c>
      <c r="Y237" s="104" t="s">
        <v>25</v>
      </c>
      <c r="Z237" s="104" t="s">
        <v>25</v>
      </c>
      <c r="AA237" s="104">
        <v>3.3</v>
      </c>
      <c r="AB237" s="104">
        <v>2</v>
      </c>
      <c r="AC237" s="104">
        <f t="shared" si="38"/>
        <v>16</v>
      </c>
      <c r="AD237" s="104">
        <v>16.5</v>
      </c>
      <c r="AE237" s="104">
        <v>20</v>
      </c>
    </row>
    <row r="238" spans="1:31" s="111" customFormat="1" ht="11.1" hidden="1" customHeight="1" x14ac:dyDescent="0.25">
      <c r="A238" s="213">
        <v>237</v>
      </c>
      <c r="B238" s="131" t="s">
        <v>546</v>
      </c>
      <c r="C238" s="104" t="s">
        <v>765</v>
      </c>
      <c r="D238" s="102">
        <f t="shared" si="31"/>
        <v>0.40484848484848485</v>
      </c>
      <c r="E238" s="149">
        <v>0.55000000000000004</v>
      </c>
      <c r="F238" s="157">
        <f t="shared" si="32"/>
        <v>0.46168106967882422</v>
      </c>
      <c r="G238" s="158">
        <v>1.3</v>
      </c>
      <c r="H238" s="158" t="s">
        <v>830</v>
      </c>
      <c r="I238" s="158">
        <v>0.191</v>
      </c>
      <c r="J238" s="158" t="s">
        <v>823</v>
      </c>
      <c r="K238" s="158">
        <v>0.23</v>
      </c>
      <c r="L238" s="159">
        <v>1.29</v>
      </c>
      <c r="M238" s="122">
        <v>1946</v>
      </c>
      <c r="N238" s="113">
        <v>78</v>
      </c>
      <c r="O238" s="117">
        <v>275</v>
      </c>
      <c r="P238" s="101">
        <f t="shared" si="39"/>
        <v>16.5</v>
      </c>
      <c r="Q238" s="117">
        <v>18</v>
      </c>
      <c r="R238" s="117">
        <f t="shared" si="35"/>
        <v>1287</v>
      </c>
      <c r="S238" s="149">
        <f t="shared" si="33"/>
        <v>1152.96875</v>
      </c>
      <c r="T238" s="104">
        <f t="shared" si="36"/>
        <v>4537.5</v>
      </c>
      <c r="U238" s="149">
        <f t="shared" si="34"/>
        <v>134.03125</v>
      </c>
      <c r="V238" s="104">
        <v>98</v>
      </c>
      <c r="W238" s="149">
        <f t="shared" si="37"/>
        <v>1.3676658163265305</v>
      </c>
      <c r="X238" s="105">
        <v>5</v>
      </c>
      <c r="Y238" s="104" t="s">
        <v>25</v>
      </c>
      <c r="Z238" s="104" t="s">
        <v>25</v>
      </c>
      <c r="AA238" s="104">
        <v>3.3</v>
      </c>
      <c r="AB238" s="104">
        <v>2</v>
      </c>
      <c r="AC238" s="104">
        <f t="shared" si="38"/>
        <v>16</v>
      </c>
      <c r="AD238" s="104">
        <v>16.5</v>
      </c>
      <c r="AE238" s="104">
        <v>20</v>
      </c>
    </row>
    <row r="239" spans="1:31" s="111" customFormat="1" ht="11.1" hidden="1" customHeight="1" x14ac:dyDescent="0.25">
      <c r="A239" s="214">
        <v>238</v>
      </c>
      <c r="B239" s="131" t="s">
        <v>548</v>
      </c>
      <c r="C239" s="104" t="s">
        <v>169</v>
      </c>
      <c r="D239" s="102">
        <f t="shared" si="31"/>
        <v>0.32835497835497834</v>
      </c>
      <c r="E239" s="149">
        <v>0.75</v>
      </c>
      <c r="F239" s="157">
        <f t="shared" si="32"/>
        <v>0.59203089156229405</v>
      </c>
      <c r="G239" s="158">
        <v>1.81</v>
      </c>
      <c r="H239" s="158" t="s">
        <v>830</v>
      </c>
      <c r="I239" s="158">
        <v>0.19900000000000001</v>
      </c>
      <c r="J239" s="158" t="s">
        <v>823</v>
      </c>
      <c r="K239" s="158">
        <v>0.20300000000000001</v>
      </c>
      <c r="L239" s="159">
        <v>1.21</v>
      </c>
      <c r="M239" s="122">
        <v>1930</v>
      </c>
      <c r="N239" s="113">
        <v>290</v>
      </c>
      <c r="O239" s="117">
        <v>1400</v>
      </c>
      <c r="P239" s="101">
        <f t="shared" si="39"/>
        <v>16.5</v>
      </c>
      <c r="Q239" s="117">
        <v>20</v>
      </c>
      <c r="R239" s="117">
        <f t="shared" si="35"/>
        <v>4785</v>
      </c>
      <c r="S239" s="149">
        <f t="shared" si="33"/>
        <v>4083.3125</v>
      </c>
      <c r="T239" s="104">
        <f t="shared" si="36"/>
        <v>23100</v>
      </c>
      <c r="U239" s="149">
        <f t="shared" si="34"/>
        <v>701.6875</v>
      </c>
      <c r="V239" s="104">
        <v>473</v>
      </c>
      <c r="W239" s="149">
        <f t="shared" si="37"/>
        <v>1.4834830866807611</v>
      </c>
      <c r="X239" s="105">
        <v>5</v>
      </c>
      <c r="Y239" s="104" t="s">
        <v>25</v>
      </c>
      <c r="Z239" s="104" t="s">
        <v>25</v>
      </c>
      <c r="AA239" s="104">
        <v>3.3</v>
      </c>
      <c r="AB239" s="104">
        <v>8</v>
      </c>
      <c r="AC239" s="104">
        <f t="shared" si="38"/>
        <v>64</v>
      </c>
      <c r="AD239" s="104">
        <v>16.5</v>
      </c>
      <c r="AE239" s="104">
        <v>101</v>
      </c>
    </row>
    <row r="240" spans="1:31" s="111" customFormat="1" ht="11.1" hidden="1" customHeight="1" x14ac:dyDescent="0.25">
      <c r="A240" s="210">
        <v>239</v>
      </c>
      <c r="B240" s="131" t="s">
        <v>550</v>
      </c>
      <c r="C240" s="104" t="s">
        <v>169</v>
      </c>
      <c r="D240" s="102">
        <f t="shared" si="31"/>
        <v>0.31998887962190714</v>
      </c>
      <c r="E240" s="149">
        <v>0.75</v>
      </c>
      <c r="F240" s="157">
        <f t="shared" si="32"/>
        <v>0.62377661815812346</v>
      </c>
      <c r="G240" s="158">
        <v>1.87</v>
      </c>
      <c r="H240" s="158" t="s">
        <v>830</v>
      </c>
      <c r="I240" s="158">
        <v>0.2</v>
      </c>
      <c r="J240" s="158" t="s">
        <v>823</v>
      </c>
      <c r="K240" s="158">
        <v>0.20300000000000001</v>
      </c>
      <c r="L240" s="159">
        <v>1.28</v>
      </c>
      <c r="M240" s="122">
        <v>1909</v>
      </c>
      <c r="N240" s="113">
        <v>325</v>
      </c>
      <c r="O240" s="117">
        <v>1635</v>
      </c>
      <c r="P240" s="101">
        <f t="shared" si="39"/>
        <v>16.5</v>
      </c>
      <c r="Q240" s="117">
        <v>20</v>
      </c>
      <c r="R240" s="117">
        <f t="shared" si="35"/>
        <v>5362.5</v>
      </c>
      <c r="S240" s="149">
        <f t="shared" si="33"/>
        <v>4515.96875</v>
      </c>
      <c r="T240" s="104">
        <f t="shared" si="36"/>
        <v>26977.5</v>
      </c>
      <c r="U240" s="149">
        <f t="shared" si="34"/>
        <v>846.53125</v>
      </c>
      <c r="V240" s="104">
        <v>535</v>
      </c>
      <c r="W240" s="149">
        <f t="shared" si="37"/>
        <v>1.5823014018691588</v>
      </c>
      <c r="X240" s="104">
        <v>5</v>
      </c>
      <c r="Y240" s="104" t="s">
        <v>25</v>
      </c>
      <c r="Z240" s="104" t="s">
        <v>25</v>
      </c>
      <c r="AA240" s="104">
        <v>3.3</v>
      </c>
      <c r="AB240" s="104">
        <v>4</v>
      </c>
      <c r="AC240" s="104">
        <f t="shared" si="38"/>
        <v>32</v>
      </c>
      <c r="AD240" s="104">
        <v>16.5</v>
      </c>
      <c r="AE240" s="104">
        <v>97</v>
      </c>
    </row>
    <row r="241" spans="1:31" s="111" customFormat="1" ht="11.1" hidden="1" customHeight="1" x14ac:dyDescent="0.25">
      <c r="A241" s="210">
        <v>240</v>
      </c>
      <c r="B241" s="131" t="s">
        <v>552</v>
      </c>
      <c r="C241" s="104" t="s">
        <v>169</v>
      </c>
      <c r="D241" s="102">
        <f t="shared" si="31"/>
        <v>0.31998887962190714</v>
      </c>
      <c r="E241" s="149">
        <v>0.75</v>
      </c>
      <c r="F241" s="157">
        <f t="shared" si="32"/>
        <v>0.62564803431798444</v>
      </c>
      <c r="G241" s="158">
        <v>1.87</v>
      </c>
      <c r="H241" s="158" t="s">
        <v>830</v>
      </c>
      <c r="I241" s="158">
        <v>0.2</v>
      </c>
      <c r="J241" s="158" t="s">
        <v>823</v>
      </c>
      <c r="K241" s="158">
        <v>0.20300000000000001</v>
      </c>
      <c r="L241" s="159">
        <v>1.28</v>
      </c>
      <c r="M241" s="122">
        <v>1909</v>
      </c>
      <c r="N241" s="113">
        <v>325</v>
      </c>
      <c r="O241" s="117">
        <v>1635</v>
      </c>
      <c r="P241" s="101">
        <f t="shared" si="39"/>
        <v>16.5</v>
      </c>
      <c r="Q241" s="117">
        <v>20</v>
      </c>
      <c r="R241" s="117">
        <f t="shared" si="35"/>
        <v>5362.5</v>
      </c>
      <c r="S241" s="149">
        <f t="shared" si="33"/>
        <v>4500.96875</v>
      </c>
      <c r="T241" s="104">
        <f t="shared" si="36"/>
        <v>26977.5</v>
      </c>
      <c r="U241" s="149">
        <f t="shared" si="34"/>
        <v>861.53125</v>
      </c>
      <c r="V241" s="104">
        <v>443</v>
      </c>
      <c r="W241" s="149">
        <f t="shared" si="37"/>
        <v>1.9447658013544018</v>
      </c>
      <c r="X241" s="105">
        <v>5</v>
      </c>
      <c r="Y241" s="104" t="s">
        <v>25</v>
      </c>
      <c r="Z241" s="104" t="s">
        <v>25</v>
      </c>
      <c r="AA241" s="104">
        <v>3.3</v>
      </c>
      <c r="AB241" s="104">
        <v>1</v>
      </c>
      <c r="AC241" s="104">
        <f t="shared" si="38"/>
        <v>8</v>
      </c>
      <c r="AD241" s="104">
        <v>16.5</v>
      </c>
      <c r="AE241" s="104">
        <v>95</v>
      </c>
    </row>
    <row r="242" spans="1:31" s="111" customFormat="1" ht="11.1" hidden="1" customHeight="1" x14ac:dyDescent="0.25">
      <c r="A242" s="214">
        <v>241</v>
      </c>
      <c r="B242" s="131" t="s">
        <v>554</v>
      </c>
      <c r="C242" s="104" t="s">
        <v>169</v>
      </c>
      <c r="D242" s="102">
        <f t="shared" si="31"/>
        <v>0.32835497835497834</v>
      </c>
      <c r="E242" s="149">
        <v>0.75</v>
      </c>
      <c r="F242" s="157">
        <f t="shared" si="32"/>
        <v>0.59203089156229405</v>
      </c>
      <c r="G242" s="158">
        <v>1.81</v>
      </c>
      <c r="H242" s="158" t="s">
        <v>830</v>
      </c>
      <c r="I242" s="158">
        <v>0.19900000000000001</v>
      </c>
      <c r="J242" s="158" t="s">
        <v>823</v>
      </c>
      <c r="K242" s="158">
        <v>0.20300000000000001</v>
      </c>
      <c r="L242" s="159">
        <v>1.21</v>
      </c>
      <c r="M242" s="122">
        <v>1930</v>
      </c>
      <c r="N242" s="113">
        <v>290</v>
      </c>
      <c r="O242" s="117">
        <v>1400</v>
      </c>
      <c r="P242" s="101">
        <f t="shared" si="39"/>
        <v>16.5</v>
      </c>
      <c r="Q242" s="117">
        <v>20</v>
      </c>
      <c r="R242" s="117">
        <f t="shared" si="35"/>
        <v>4785</v>
      </c>
      <c r="S242" s="149">
        <f t="shared" si="33"/>
        <v>4083.3125</v>
      </c>
      <c r="T242" s="104">
        <f t="shared" si="36"/>
        <v>23100</v>
      </c>
      <c r="U242" s="149">
        <f t="shared" si="34"/>
        <v>701.6875</v>
      </c>
      <c r="V242" s="104">
        <v>483</v>
      </c>
      <c r="W242" s="149">
        <f t="shared" si="37"/>
        <v>1.4527691511387164</v>
      </c>
      <c r="X242" s="105">
        <v>5</v>
      </c>
      <c r="Y242" s="104" t="s">
        <v>25</v>
      </c>
      <c r="Z242" s="104" t="s">
        <v>25</v>
      </c>
      <c r="AA242" s="104">
        <v>3.3</v>
      </c>
      <c r="AB242" s="104">
        <v>8</v>
      </c>
      <c r="AC242" s="104">
        <f t="shared" si="38"/>
        <v>64</v>
      </c>
      <c r="AD242" s="104">
        <v>16.5</v>
      </c>
      <c r="AE242" s="104">
        <v>98</v>
      </c>
    </row>
    <row r="243" spans="1:31" s="111" customFormat="1" ht="11.1" customHeight="1" x14ac:dyDescent="0.25">
      <c r="A243" s="213">
        <v>242</v>
      </c>
      <c r="B243" s="131" t="s">
        <v>556</v>
      </c>
      <c r="C243" s="104" t="s">
        <v>765</v>
      </c>
      <c r="D243" s="102">
        <f t="shared" si="31"/>
        <v>0.40962724591043176</v>
      </c>
      <c r="E243" s="149">
        <v>0.55000000000000004</v>
      </c>
      <c r="F243" s="157">
        <f t="shared" si="32"/>
        <v>0.48493210924713581</v>
      </c>
      <c r="G243" s="158">
        <v>1.3</v>
      </c>
      <c r="H243" s="158" t="s">
        <v>830</v>
      </c>
      <c r="I243" s="158">
        <v>0.191</v>
      </c>
      <c r="J243" s="158" t="s">
        <v>823</v>
      </c>
      <c r="K243" s="158">
        <v>0.20300000000000001</v>
      </c>
      <c r="L243" s="159">
        <v>1.29</v>
      </c>
      <c r="M243" s="122">
        <v>1953</v>
      </c>
      <c r="N243" s="113">
        <v>175</v>
      </c>
      <c r="O243" s="117">
        <v>678</v>
      </c>
      <c r="P243" s="101">
        <f t="shared" si="39"/>
        <v>13.2</v>
      </c>
      <c r="Q243" s="117">
        <v>16</v>
      </c>
      <c r="R243" s="117">
        <f t="shared" si="35"/>
        <v>2310</v>
      </c>
      <c r="S243" s="149">
        <f t="shared" si="33"/>
        <v>2035.9124999999999</v>
      </c>
      <c r="T243" s="104">
        <f t="shared" si="36"/>
        <v>8949.6</v>
      </c>
      <c r="U243" s="149">
        <f t="shared" si="34"/>
        <v>274.08749999999998</v>
      </c>
      <c r="V243" s="104">
        <v>233</v>
      </c>
      <c r="W243" s="149">
        <f t="shared" si="37"/>
        <v>1.1763412017167381</v>
      </c>
      <c r="X243" s="105">
        <v>4</v>
      </c>
      <c r="Y243" s="104" t="s">
        <v>341</v>
      </c>
      <c r="Z243" s="104" t="s">
        <v>25</v>
      </c>
      <c r="AA243" s="104">
        <v>3.3</v>
      </c>
      <c r="AB243" s="104">
        <v>3</v>
      </c>
      <c r="AC243" s="104">
        <f t="shared" si="38"/>
        <v>24</v>
      </c>
      <c r="AD243" s="104">
        <v>16.5</v>
      </c>
      <c r="AE243" s="104">
        <v>24</v>
      </c>
    </row>
    <row r="244" spans="1:31" s="111" customFormat="1" ht="11.1" customHeight="1" x14ac:dyDescent="0.25">
      <c r="A244" s="213">
        <v>243</v>
      </c>
      <c r="B244" s="131" t="s">
        <v>558</v>
      </c>
      <c r="C244" s="104" t="s">
        <v>765</v>
      </c>
      <c r="D244" s="102">
        <f t="shared" si="31"/>
        <v>0.40641711229946526</v>
      </c>
      <c r="E244" s="149">
        <v>0.55000000000000004</v>
      </c>
      <c r="F244" s="157">
        <f t="shared" si="32"/>
        <v>0.4873637838084795</v>
      </c>
      <c r="G244" s="158">
        <v>1.3</v>
      </c>
      <c r="H244" s="158" t="s">
        <v>830</v>
      </c>
      <c r="I244" s="158">
        <v>0.191</v>
      </c>
      <c r="J244" s="158" t="s">
        <v>823</v>
      </c>
      <c r="K244" s="158">
        <v>0.20300000000000001</v>
      </c>
      <c r="L244" s="159">
        <v>1.29</v>
      </c>
      <c r="M244" s="122">
        <v>1953</v>
      </c>
      <c r="N244" s="113">
        <v>130</v>
      </c>
      <c r="O244" s="117">
        <v>510</v>
      </c>
      <c r="P244" s="101">
        <f t="shared" si="39"/>
        <v>13.2</v>
      </c>
      <c r="Q244" s="117">
        <v>16</v>
      </c>
      <c r="R244" s="117">
        <f t="shared" si="35"/>
        <v>1716</v>
      </c>
      <c r="S244" s="149">
        <f t="shared" si="33"/>
        <v>1509.3125</v>
      </c>
      <c r="T244" s="104">
        <f t="shared" si="36"/>
        <v>6732</v>
      </c>
      <c r="U244" s="149">
        <f t="shared" si="34"/>
        <v>206.6875</v>
      </c>
      <c r="V244" s="104">
        <v>175</v>
      </c>
      <c r="W244" s="149">
        <f t="shared" si="37"/>
        <v>1.1810714285714285</v>
      </c>
      <c r="X244" s="105">
        <v>4</v>
      </c>
      <c r="Y244" s="104" t="s">
        <v>341</v>
      </c>
      <c r="Z244" s="104" t="s">
        <v>25</v>
      </c>
      <c r="AA244" s="104">
        <v>3.3</v>
      </c>
      <c r="AB244" s="104">
        <v>2</v>
      </c>
      <c r="AC244" s="104">
        <f t="shared" si="38"/>
        <v>16</v>
      </c>
      <c r="AD244" s="104">
        <v>16.5</v>
      </c>
      <c r="AE244" s="104">
        <v>16</v>
      </c>
    </row>
    <row r="245" spans="1:31" s="111" customFormat="1" ht="11.1" customHeight="1" x14ac:dyDescent="0.25">
      <c r="A245" s="213">
        <v>244</v>
      </c>
      <c r="B245" s="131" t="s">
        <v>560</v>
      </c>
      <c r="C245" s="104" t="s">
        <v>765</v>
      </c>
      <c r="D245" s="102">
        <f t="shared" si="31"/>
        <v>0.40641711229946526</v>
      </c>
      <c r="E245" s="149">
        <v>0.55000000000000004</v>
      </c>
      <c r="F245" s="157">
        <f t="shared" si="32"/>
        <v>0.4873637838084795</v>
      </c>
      <c r="G245" s="158">
        <v>1.3</v>
      </c>
      <c r="H245" s="158" t="s">
        <v>830</v>
      </c>
      <c r="I245" s="158">
        <v>0.191</v>
      </c>
      <c r="J245" s="158" t="s">
        <v>823</v>
      </c>
      <c r="K245" s="158">
        <v>0.20300000000000001</v>
      </c>
      <c r="L245" s="159">
        <v>1.29</v>
      </c>
      <c r="M245" s="122">
        <v>1953</v>
      </c>
      <c r="N245" s="113">
        <v>130</v>
      </c>
      <c r="O245" s="117">
        <v>510</v>
      </c>
      <c r="P245" s="101">
        <f t="shared" si="39"/>
        <v>13.2</v>
      </c>
      <c r="Q245" s="117">
        <v>16</v>
      </c>
      <c r="R245" s="117">
        <f t="shared" si="35"/>
        <v>1716</v>
      </c>
      <c r="S245" s="149">
        <f t="shared" si="33"/>
        <v>1509.3125</v>
      </c>
      <c r="T245" s="104">
        <f t="shared" si="36"/>
        <v>6732</v>
      </c>
      <c r="U245" s="149">
        <f t="shared" si="34"/>
        <v>206.6875</v>
      </c>
      <c r="V245" s="104">
        <v>180</v>
      </c>
      <c r="W245" s="149">
        <f t="shared" si="37"/>
        <v>1.148263888888889</v>
      </c>
      <c r="X245" s="105">
        <v>4</v>
      </c>
      <c r="Y245" s="104" t="s">
        <v>341</v>
      </c>
      <c r="Z245" s="104" t="s">
        <v>25</v>
      </c>
      <c r="AA245" s="104">
        <v>3.3</v>
      </c>
      <c r="AB245" s="104">
        <v>2</v>
      </c>
      <c r="AC245" s="104">
        <f t="shared" si="38"/>
        <v>16</v>
      </c>
      <c r="AD245" s="104">
        <v>16.5</v>
      </c>
      <c r="AE245" s="104">
        <v>16</v>
      </c>
    </row>
    <row r="246" spans="1:31" s="111" customFormat="1" ht="11.1" customHeight="1" x14ac:dyDescent="0.25">
      <c r="A246" s="213">
        <v>245</v>
      </c>
      <c r="B246" s="131" t="s">
        <v>562</v>
      </c>
      <c r="C246" s="104" t="s">
        <v>765</v>
      </c>
      <c r="D246" s="102">
        <f t="shared" si="31"/>
        <v>0.41305361305361304</v>
      </c>
      <c r="E246" s="149">
        <v>0.55000000000000004</v>
      </c>
      <c r="F246" s="157">
        <f t="shared" si="32"/>
        <v>0.48241529698081265</v>
      </c>
      <c r="G246" s="158">
        <v>1.3</v>
      </c>
      <c r="H246" s="158" t="s">
        <v>830</v>
      </c>
      <c r="I246" s="158">
        <v>0.191</v>
      </c>
      <c r="J246" s="158" t="s">
        <v>823</v>
      </c>
      <c r="K246" s="158">
        <v>0.20300000000000001</v>
      </c>
      <c r="L246" s="159">
        <v>1.29</v>
      </c>
      <c r="M246" s="122">
        <v>1953</v>
      </c>
      <c r="N246" s="113">
        <v>170</v>
      </c>
      <c r="O246" s="117">
        <v>650</v>
      </c>
      <c r="P246" s="101">
        <f t="shared" si="39"/>
        <v>13.2</v>
      </c>
      <c r="Q246" s="117">
        <v>17</v>
      </c>
      <c r="R246" s="117">
        <f t="shared" si="35"/>
        <v>2244</v>
      </c>
      <c r="S246" s="149">
        <f t="shared" si="33"/>
        <v>1981.8125</v>
      </c>
      <c r="T246" s="104">
        <f t="shared" si="36"/>
        <v>8580</v>
      </c>
      <c r="U246" s="149">
        <f t="shared" si="34"/>
        <v>262.1875</v>
      </c>
      <c r="V246" s="104">
        <v>222</v>
      </c>
      <c r="W246" s="149">
        <f t="shared" si="37"/>
        <v>1.1810247747747749</v>
      </c>
      <c r="X246" s="105">
        <v>4</v>
      </c>
      <c r="Y246" s="104" t="s">
        <v>341</v>
      </c>
      <c r="Z246" s="104" t="s">
        <v>25</v>
      </c>
      <c r="AA246" s="104">
        <v>3.3</v>
      </c>
      <c r="AB246" s="104">
        <v>3</v>
      </c>
      <c r="AC246" s="104">
        <f t="shared" si="38"/>
        <v>24</v>
      </c>
      <c r="AD246" s="104">
        <v>16.5</v>
      </c>
      <c r="AE246" s="104">
        <v>24</v>
      </c>
    </row>
    <row r="247" spans="1:31" s="111" customFormat="1" ht="11.1" hidden="1" customHeight="1" x14ac:dyDescent="0.25">
      <c r="A247" s="210">
        <v>246</v>
      </c>
      <c r="B247" s="131" t="s">
        <v>564</v>
      </c>
      <c r="C247" s="104" t="s">
        <v>114</v>
      </c>
      <c r="D247" s="102">
        <f t="shared" si="31"/>
        <v>0.31457431457431456</v>
      </c>
      <c r="E247" s="149">
        <v>0.75</v>
      </c>
      <c r="F247" s="157">
        <f t="shared" si="32"/>
        <v>0.47551821458358157</v>
      </c>
      <c r="G247" s="158">
        <v>1.3</v>
      </c>
      <c r="H247" s="158" t="s">
        <v>830</v>
      </c>
      <c r="I247" s="158">
        <v>0.191</v>
      </c>
      <c r="J247" s="158" t="s">
        <v>823</v>
      </c>
      <c r="K247" s="158">
        <v>0.23</v>
      </c>
      <c r="L247" s="159">
        <v>1.29</v>
      </c>
      <c r="M247" s="122">
        <v>1961</v>
      </c>
      <c r="N247" s="113">
        <v>158</v>
      </c>
      <c r="O247" s="117">
        <v>693</v>
      </c>
      <c r="P247" s="101">
        <f t="shared" si="39"/>
        <v>23.099999999999998</v>
      </c>
      <c r="Q247" s="117">
        <v>24</v>
      </c>
      <c r="R247" s="117">
        <f t="shared" si="35"/>
        <v>3649.7999999999997</v>
      </c>
      <c r="S247" s="149">
        <f t="shared" si="33"/>
        <v>3157.4437499999999</v>
      </c>
      <c r="T247" s="104">
        <f t="shared" si="36"/>
        <v>16008.3</v>
      </c>
      <c r="U247" s="149">
        <f t="shared" si="34"/>
        <v>492.35624999999993</v>
      </c>
      <c r="V247" s="104">
        <v>340</v>
      </c>
      <c r="W247" s="149">
        <f t="shared" si="37"/>
        <v>1.4481066176470587</v>
      </c>
      <c r="X247" s="105">
        <v>7</v>
      </c>
      <c r="Y247" s="104" t="s">
        <v>25</v>
      </c>
      <c r="Z247" s="104" t="s">
        <v>25</v>
      </c>
      <c r="AA247" s="104">
        <v>3.3</v>
      </c>
      <c r="AB247" s="104">
        <v>3</v>
      </c>
      <c r="AC247" s="104">
        <f t="shared" si="38"/>
        <v>24</v>
      </c>
      <c r="AD247" s="104">
        <v>16.5</v>
      </c>
      <c r="AE247" s="104">
        <v>42</v>
      </c>
    </row>
    <row r="248" spans="1:31" s="111" customFormat="1" ht="11.1" hidden="1" customHeight="1" x14ac:dyDescent="0.25">
      <c r="A248" s="213">
        <v>247</v>
      </c>
      <c r="B248" s="131" t="s">
        <v>566</v>
      </c>
      <c r="C248" s="104" t="s">
        <v>114</v>
      </c>
      <c r="D248" s="102">
        <f t="shared" si="31"/>
        <v>0.36219572776949827</v>
      </c>
      <c r="E248" s="149">
        <v>0.75</v>
      </c>
      <c r="F248" s="157">
        <f t="shared" si="32"/>
        <v>0.49323686737073102</v>
      </c>
      <c r="G248" s="158">
        <v>1.3</v>
      </c>
      <c r="H248" s="158" t="s">
        <v>830</v>
      </c>
      <c r="I248" s="158">
        <v>0.191</v>
      </c>
      <c r="J248" s="158" t="s">
        <v>823</v>
      </c>
      <c r="K248" s="158">
        <v>0.23</v>
      </c>
      <c r="L248" s="159">
        <v>1.29</v>
      </c>
      <c r="M248" s="122">
        <v>1971</v>
      </c>
      <c r="N248" s="113">
        <v>147</v>
      </c>
      <c r="O248" s="117">
        <v>610</v>
      </c>
      <c r="P248" s="101">
        <f t="shared" si="39"/>
        <v>16.5</v>
      </c>
      <c r="Q248" s="117">
        <v>17</v>
      </c>
      <c r="R248" s="117">
        <f t="shared" si="35"/>
        <v>2425.5</v>
      </c>
      <c r="S248" s="149">
        <f t="shared" si="33"/>
        <v>2113.5</v>
      </c>
      <c r="T248" s="104">
        <f t="shared" si="36"/>
        <v>10065</v>
      </c>
      <c r="U248" s="149">
        <f t="shared" si="34"/>
        <v>312</v>
      </c>
      <c r="V248" s="104">
        <v>163</v>
      </c>
      <c r="W248" s="149">
        <f t="shared" si="37"/>
        <v>1.9141104294478528</v>
      </c>
      <c r="X248" s="105">
        <v>5</v>
      </c>
      <c r="Y248" s="104" t="s">
        <v>25</v>
      </c>
      <c r="Z248" s="104" t="s">
        <v>25</v>
      </c>
      <c r="AA248" s="104">
        <v>3.3</v>
      </c>
      <c r="AB248" s="104">
        <v>2</v>
      </c>
      <c r="AC248" s="104">
        <f t="shared" si="38"/>
        <v>16</v>
      </c>
      <c r="AD248" s="104">
        <v>16.5</v>
      </c>
      <c r="AE248" s="104">
        <v>50</v>
      </c>
    </row>
    <row r="249" spans="1:31" s="111" customFormat="1" ht="11.1" hidden="1" customHeight="1" x14ac:dyDescent="0.25">
      <c r="A249" s="213">
        <v>248</v>
      </c>
      <c r="B249" s="131" t="s">
        <v>568</v>
      </c>
      <c r="C249" s="104" t="s">
        <v>114</v>
      </c>
      <c r="D249" s="102">
        <f t="shared" si="31"/>
        <v>0.35358391608391609</v>
      </c>
      <c r="E249" s="149">
        <v>0.75</v>
      </c>
      <c r="F249" s="157">
        <f t="shared" si="32"/>
        <v>0.49972881472325226</v>
      </c>
      <c r="G249" s="158">
        <v>1.3</v>
      </c>
      <c r="H249" s="158" t="s">
        <v>830</v>
      </c>
      <c r="I249" s="158">
        <v>0.191</v>
      </c>
      <c r="J249" s="158" t="s">
        <v>823</v>
      </c>
      <c r="K249" s="158">
        <v>0.23</v>
      </c>
      <c r="L249" s="159">
        <v>1.29</v>
      </c>
      <c r="M249" s="122">
        <v>1971</v>
      </c>
      <c r="N249" s="113">
        <v>145</v>
      </c>
      <c r="O249" s="117">
        <v>624</v>
      </c>
      <c r="P249" s="101">
        <f t="shared" si="39"/>
        <v>16.5</v>
      </c>
      <c r="Q249" s="117">
        <v>15</v>
      </c>
      <c r="R249" s="117">
        <f t="shared" si="35"/>
        <v>2392.5</v>
      </c>
      <c r="S249" s="149">
        <f t="shared" si="33"/>
        <v>2073.0625</v>
      </c>
      <c r="T249" s="104">
        <f t="shared" si="36"/>
        <v>10296</v>
      </c>
      <c r="U249" s="149">
        <f t="shared" si="34"/>
        <v>319.4375</v>
      </c>
      <c r="V249" s="104">
        <v>200</v>
      </c>
      <c r="W249" s="149">
        <f t="shared" si="37"/>
        <v>1.5971875</v>
      </c>
      <c r="X249" s="104">
        <v>5</v>
      </c>
      <c r="Y249" s="104" t="s">
        <v>25</v>
      </c>
      <c r="Z249" s="104" t="s">
        <v>25</v>
      </c>
      <c r="AA249" s="104">
        <v>3.3</v>
      </c>
      <c r="AB249" s="104">
        <v>2</v>
      </c>
      <c r="AC249" s="104">
        <f t="shared" si="38"/>
        <v>16</v>
      </c>
      <c r="AD249" s="104">
        <v>16.5</v>
      </c>
      <c r="AE249" s="104">
        <v>50</v>
      </c>
    </row>
    <row r="250" spans="1:31" s="111" customFormat="1" ht="11.1" hidden="1" customHeight="1" x14ac:dyDescent="0.25">
      <c r="A250" s="212">
        <v>249</v>
      </c>
      <c r="B250" s="131" t="s">
        <v>800</v>
      </c>
      <c r="C250" s="104" t="s">
        <v>765</v>
      </c>
      <c r="D250" s="102">
        <f t="shared" si="31"/>
        <v>0.29676241239759155</v>
      </c>
      <c r="E250" s="149">
        <v>0.75</v>
      </c>
      <c r="F250" s="157">
        <f t="shared" si="32"/>
        <v>0.48389410444037917</v>
      </c>
      <c r="G250" s="158">
        <v>1.65</v>
      </c>
      <c r="H250" s="158" t="s">
        <v>829</v>
      </c>
      <c r="I250" s="158">
        <v>0.191</v>
      </c>
      <c r="J250" s="158" t="s">
        <v>823</v>
      </c>
      <c r="K250" s="158">
        <v>0.23</v>
      </c>
      <c r="L250" s="159">
        <v>1.29</v>
      </c>
      <c r="M250" s="122">
        <v>1946</v>
      </c>
      <c r="N250" s="113">
        <v>145</v>
      </c>
      <c r="O250" s="117">
        <v>614</v>
      </c>
      <c r="P250" s="101">
        <f t="shared" si="39"/>
        <v>33</v>
      </c>
      <c r="Q250" s="117">
        <v>36</v>
      </c>
      <c r="R250" s="117">
        <f t="shared" si="35"/>
        <v>4785</v>
      </c>
      <c r="S250" s="149">
        <f t="shared" si="33"/>
        <v>4144.6875</v>
      </c>
      <c r="T250" s="104">
        <f t="shared" si="36"/>
        <v>20262</v>
      </c>
      <c r="U250" s="149">
        <f t="shared" si="34"/>
        <v>640.3125</v>
      </c>
      <c r="V250" s="104">
        <v>455</v>
      </c>
      <c r="W250" s="149">
        <f t="shared" si="37"/>
        <v>1.4072802197802199</v>
      </c>
      <c r="X250" s="104">
        <v>10</v>
      </c>
      <c r="Y250" s="104" t="s">
        <v>116</v>
      </c>
      <c r="Z250" s="104" t="s">
        <v>25</v>
      </c>
      <c r="AA250" s="104">
        <v>3.3</v>
      </c>
      <c r="AB250" s="104">
        <v>1</v>
      </c>
      <c r="AC250" s="104">
        <f t="shared" si="38"/>
        <v>8</v>
      </c>
      <c r="AD250" s="104">
        <v>16.5</v>
      </c>
      <c r="AE250" s="104">
        <v>7</v>
      </c>
    </row>
    <row r="251" spans="1:31" s="111" customFormat="1" ht="11.1" hidden="1" customHeight="1" x14ac:dyDescent="0.25">
      <c r="A251" s="212">
        <v>250</v>
      </c>
      <c r="B251" s="131" t="s">
        <v>799</v>
      </c>
      <c r="C251" s="104" t="s">
        <v>765</v>
      </c>
      <c r="D251" s="102">
        <f t="shared" si="31"/>
        <v>0.41489177489177487</v>
      </c>
      <c r="E251" s="149">
        <v>0.55000000000000004</v>
      </c>
      <c r="F251" s="157">
        <f t="shared" si="32"/>
        <v>0.38489383347245409</v>
      </c>
      <c r="G251" s="158">
        <v>1.3</v>
      </c>
      <c r="H251" s="158" t="s">
        <v>830</v>
      </c>
      <c r="I251" s="158">
        <v>0.191</v>
      </c>
      <c r="J251" s="158" t="s">
        <v>823</v>
      </c>
      <c r="K251" s="158">
        <v>0.23</v>
      </c>
      <c r="L251" s="159">
        <v>1.29</v>
      </c>
      <c r="M251" s="122">
        <v>1946</v>
      </c>
      <c r="N251" s="113">
        <v>124</v>
      </c>
      <c r="O251" s="117">
        <v>350</v>
      </c>
      <c r="P251" s="101">
        <f t="shared" si="39"/>
        <v>33</v>
      </c>
      <c r="Q251" s="117">
        <v>35</v>
      </c>
      <c r="R251" s="117">
        <f t="shared" si="35"/>
        <v>4092</v>
      </c>
      <c r="S251" s="149">
        <f t="shared" si="33"/>
        <v>3732.1875</v>
      </c>
      <c r="T251" s="104">
        <f t="shared" si="36"/>
        <v>11550</v>
      </c>
      <c r="U251" s="149">
        <f t="shared" si="34"/>
        <v>359.8125</v>
      </c>
      <c r="V251" s="104">
        <v>240</v>
      </c>
      <c r="W251" s="149">
        <f t="shared" si="37"/>
        <v>1.49921875</v>
      </c>
      <c r="X251" s="105">
        <v>10</v>
      </c>
      <c r="Y251" s="104" t="s">
        <v>25</v>
      </c>
      <c r="Z251" s="104" t="s">
        <v>25</v>
      </c>
      <c r="AA251" s="104">
        <v>3.3</v>
      </c>
      <c r="AB251" s="104">
        <v>1</v>
      </c>
      <c r="AC251" s="104">
        <f t="shared" si="38"/>
        <v>8</v>
      </c>
      <c r="AD251" s="104">
        <v>16.5</v>
      </c>
      <c r="AE251" s="104">
        <v>40</v>
      </c>
    </row>
    <row r="252" spans="1:31" s="111" customFormat="1" ht="11.1" hidden="1" customHeight="1" x14ac:dyDescent="0.25">
      <c r="A252" s="212">
        <v>251</v>
      </c>
      <c r="B252" s="131" t="s">
        <v>798</v>
      </c>
      <c r="C252" s="104" t="s">
        <v>765</v>
      </c>
      <c r="D252" s="102">
        <f t="shared" si="31"/>
        <v>0.4555916305916306</v>
      </c>
      <c r="E252" s="149">
        <v>0.55000000000000004</v>
      </c>
      <c r="F252" s="157">
        <f t="shared" si="32"/>
        <v>0.52885333359727615</v>
      </c>
      <c r="G252" s="158">
        <v>1.3</v>
      </c>
      <c r="H252" s="158" t="s">
        <v>830</v>
      </c>
      <c r="I252" s="158">
        <v>0.191</v>
      </c>
      <c r="J252" s="158" t="s">
        <v>823</v>
      </c>
      <c r="K252" s="158">
        <v>0.23</v>
      </c>
      <c r="L252" s="159">
        <v>1.29</v>
      </c>
      <c r="M252" s="122">
        <v>1946</v>
      </c>
      <c r="N252" s="113">
        <v>142</v>
      </c>
      <c r="O252" s="117">
        <v>560</v>
      </c>
      <c r="P252" s="101">
        <f t="shared" si="39"/>
        <v>9.8999999999999986</v>
      </c>
      <c r="Q252" s="117">
        <v>11</v>
      </c>
      <c r="R252" s="117">
        <f t="shared" si="35"/>
        <v>1405.7999999999997</v>
      </c>
      <c r="S252" s="149">
        <f t="shared" si="33"/>
        <v>1238.3624999999997</v>
      </c>
      <c r="T252" s="104">
        <f t="shared" si="36"/>
        <v>5543.9999999999991</v>
      </c>
      <c r="U252" s="149">
        <f t="shared" si="34"/>
        <v>167.4375</v>
      </c>
      <c r="V252" s="104">
        <v>116</v>
      </c>
      <c r="W252" s="149">
        <f t="shared" si="37"/>
        <v>1.443426724137931</v>
      </c>
      <c r="X252" s="105">
        <v>3</v>
      </c>
      <c r="Y252" s="104" t="s">
        <v>25</v>
      </c>
      <c r="Z252" s="104" t="s">
        <v>25</v>
      </c>
      <c r="AA252" s="104">
        <v>3.3</v>
      </c>
      <c r="AB252" s="104">
        <v>3</v>
      </c>
      <c r="AC252" s="104">
        <f t="shared" si="38"/>
        <v>24</v>
      </c>
      <c r="AD252" s="104">
        <v>16.5</v>
      </c>
      <c r="AE252" s="104">
        <v>18</v>
      </c>
    </row>
    <row r="253" spans="1:31" s="111" customFormat="1" ht="11.1" hidden="1" customHeight="1" x14ac:dyDescent="0.25">
      <c r="A253" s="217">
        <v>252</v>
      </c>
      <c r="B253" s="131" t="s">
        <v>802</v>
      </c>
      <c r="C253" s="104" t="s">
        <v>169</v>
      </c>
      <c r="D253" s="102">
        <f t="shared" si="31"/>
        <v>0.38961038961038963</v>
      </c>
      <c r="E253" s="149">
        <v>0.75</v>
      </c>
      <c r="F253" s="157">
        <f t="shared" si="32"/>
        <v>0.62439139660493825</v>
      </c>
      <c r="G253" s="158">
        <v>1.87</v>
      </c>
      <c r="H253" s="158" t="s">
        <v>830</v>
      </c>
      <c r="I253" s="158">
        <v>0.2</v>
      </c>
      <c r="J253" s="158" t="s">
        <v>823</v>
      </c>
      <c r="K253" s="158">
        <v>0.23</v>
      </c>
      <c r="L253" s="159">
        <v>1.28</v>
      </c>
      <c r="M253" s="122">
        <v>1919</v>
      </c>
      <c r="N253" s="113">
        <v>90</v>
      </c>
      <c r="O253" s="117">
        <v>378</v>
      </c>
      <c r="P253" s="101">
        <f t="shared" si="39"/>
        <v>13.2</v>
      </c>
      <c r="Q253" s="117">
        <v>16</v>
      </c>
      <c r="R253" s="117">
        <f t="shared" si="35"/>
        <v>1188</v>
      </c>
      <c r="S253" s="149">
        <f t="shared" si="33"/>
        <v>1037.4124999999999</v>
      </c>
      <c r="T253" s="104">
        <f t="shared" si="36"/>
        <v>4989.5999999999995</v>
      </c>
      <c r="U253" s="149">
        <f t="shared" si="34"/>
        <v>150.58750000000001</v>
      </c>
      <c r="V253" s="104">
        <v>104</v>
      </c>
      <c r="W253" s="149">
        <f t="shared" si="37"/>
        <v>1.4479567307692309</v>
      </c>
      <c r="X253" s="105">
        <v>4</v>
      </c>
      <c r="Y253" s="104" t="s">
        <v>25</v>
      </c>
      <c r="Z253" s="104" t="s">
        <v>25</v>
      </c>
      <c r="AA253" s="104">
        <v>3.3</v>
      </c>
      <c r="AB253" s="104">
        <v>2</v>
      </c>
      <c r="AC253" s="104">
        <f t="shared" si="38"/>
        <v>16</v>
      </c>
      <c r="AD253" s="104">
        <v>16.5</v>
      </c>
      <c r="AE253" s="104">
        <v>16</v>
      </c>
    </row>
    <row r="254" spans="1:31" s="111" customFormat="1" ht="11.1" customHeight="1" x14ac:dyDescent="0.25">
      <c r="A254" s="144"/>
      <c r="B254" s="108"/>
      <c r="C254" s="120"/>
      <c r="D254" s="109"/>
      <c r="E254" s="120"/>
      <c r="F254" s="115"/>
      <c r="G254" s="115"/>
      <c r="H254" s="115"/>
      <c r="I254" s="115"/>
      <c r="J254" s="115"/>
      <c r="K254" s="115"/>
      <c r="L254" s="108"/>
      <c r="M254" s="120"/>
      <c r="N254" s="115"/>
      <c r="O254" s="115"/>
      <c r="P254" s="108"/>
      <c r="Q254" s="115"/>
      <c r="R254" s="115"/>
      <c r="S254" s="120"/>
      <c r="T254" s="120"/>
      <c r="U254" s="120"/>
      <c r="V254" s="120"/>
      <c r="W254" s="120"/>
      <c r="X254" s="110"/>
      <c r="Y254" s="120"/>
      <c r="Z254" s="120"/>
      <c r="AA254" s="120"/>
      <c r="AB254" s="120"/>
      <c r="AC254" s="120"/>
      <c r="AD254" s="120"/>
      <c r="AE254" s="120"/>
    </row>
    <row r="256" spans="1:31" x14ac:dyDescent="0.3">
      <c r="B256" s="222"/>
    </row>
    <row r="257" spans="2:2" x14ac:dyDescent="0.3">
      <c r="B257" s="223"/>
    </row>
    <row r="258" spans="2:2" x14ac:dyDescent="0.3">
      <c r="B258" s="165" t="s">
        <v>825</v>
      </c>
    </row>
    <row r="259" spans="2:2" x14ac:dyDescent="0.3">
      <c r="B259" s="166" t="s">
        <v>852</v>
      </c>
    </row>
    <row r="260" spans="2:2" x14ac:dyDescent="0.3">
      <c r="B260" s="167" t="s">
        <v>826</v>
      </c>
    </row>
    <row r="261" spans="2:2" x14ac:dyDescent="0.3">
      <c r="B261" s="168" t="s">
        <v>853</v>
      </c>
    </row>
    <row r="262" spans="2:2" x14ac:dyDescent="0.3">
      <c r="B262" s="153"/>
    </row>
  </sheetData>
  <autoFilter ref="A1:AE253" xr:uid="{A527B255-ACE0-484B-832C-B2CBABADC70D}">
    <filterColumn colId="0">
      <filters>
        <filter val="162"/>
        <filter val="163"/>
        <filter val="164"/>
        <filter val="165"/>
        <filter val="166"/>
        <filter val="167"/>
        <filter val="168"/>
        <filter val="169"/>
        <filter val="209"/>
        <filter val="210"/>
        <filter val="211"/>
        <filter val="242"/>
        <filter val="243"/>
        <filter val="244"/>
        <filter val="245"/>
        <filter val="29"/>
        <filter val="30"/>
        <filter val="31"/>
        <filter val="32"/>
        <filter val="70"/>
        <filter val="71"/>
        <filter val="72"/>
        <filter val="73"/>
      </filters>
    </filterColumn>
    <filterColumn colId="12">
      <filters>
        <filter val="1946"/>
        <filter val="1949"/>
        <filter val="1950"/>
        <filter val="1953"/>
        <filter val="1956"/>
        <filter val="1958"/>
      </filters>
    </filterColumn>
  </autoFilter>
  <conditionalFormatting sqref="AE1 B1:B254 X1:Z254 V39:V253 N1:U254 D2:E254 D1 G1:L254">
    <cfRule type="containsText" dxfId="342" priority="438" operator="containsText" text="CALDAIE MURALI">
      <formula>NOT(ISERROR(SEARCH("CALDAIE MURALI",B1)))</formula>
    </cfRule>
    <cfRule type="containsText" dxfId="341" priority="439" operator="containsText" text="METANO">
      <formula>NOT(ISERROR(SEARCH("METANO",B1)))</formula>
    </cfRule>
    <cfRule type="containsText" dxfId="340" priority="440" operator="containsText" text="TELERISCALDAMENTO">
      <formula>NOT(ISERROR(SEARCH("TELERISCALDAMENTO",B1)))</formula>
    </cfRule>
    <cfRule type="containsText" dxfId="339" priority="441" operator="containsText" text="CENTRALIZZATO">
      <formula>NOT(ISERROR(SEARCH("CENTRALIZZATO",B1)))</formula>
    </cfRule>
  </conditionalFormatting>
  <conditionalFormatting sqref="A1">
    <cfRule type="containsText" dxfId="338" priority="398" operator="containsText" text="CALDAIE MURALI">
      <formula>NOT(ISERROR(SEARCH("CALDAIE MURALI",A1)))</formula>
    </cfRule>
    <cfRule type="containsText" dxfId="337" priority="399" operator="containsText" text="METANO">
      <formula>NOT(ISERROR(SEARCH("METANO",A1)))</formula>
    </cfRule>
    <cfRule type="containsText" dxfId="336" priority="400" operator="containsText" text="TELERISCALDAMENTO">
      <formula>NOT(ISERROR(SEARCH("TELERISCALDAMENTO",A1)))</formula>
    </cfRule>
    <cfRule type="containsText" dxfId="335" priority="401" operator="containsText" text="CENTRALIZZATO">
      <formula>NOT(ISERROR(SEARCH("CENTRALIZZATO",A1)))</formula>
    </cfRule>
  </conditionalFormatting>
  <conditionalFormatting sqref="AA1:AD254">
    <cfRule type="containsText" dxfId="334" priority="374" operator="containsText" text="CALDAIE MURALI">
      <formula>NOT(ISERROR(SEARCH("CALDAIE MURALI",AA1)))</formula>
    </cfRule>
    <cfRule type="containsText" dxfId="333" priority="375" operator="containsText" text="METANO">
      <formula>NOT(ISERROR(SEARCH("METANO",AA1)))</formula>
    </cfRule>
    <cfRule type="containsText" dxfId="332" priority="376" operator="containsText" text="TELERISCALDAMENTO">
      <formula>NOT(ISERROR(SEARCH("TELERISCALDAMENTO",AA1)))</formula>
    </cfRule>
    <cfRule type="containsText" dxfId="331" priority="377" operator="containsText" text="CENTRALIZZATO">
      <formula>NOT(ISERROR(SEARCH("CENTRALIZZATO",AA1)))</formula>
    </cfRule>
  </conditionalFormatting>
  <conditionalFormatting sqref="M1">
    <cfRule type="containsText" dxfId="330" priority="370" operator="containsText" text="CALDAIE MURALI">
      <formula>NOT(ISERROR(SEARCH("CALDAIE MURALI",M1)))</formula>
    </cfRule>
    <cfRule type="containsText" dxfId="329" priority="371" operator="containsText" text="METANO">
      <formula>NOT(ISERROR(SEARCH("METANO",M1)))</formula>
    </cfRule>
    <cfRule type="containsText" dxfId="328" priority="372" operator="containsText" text="TELERISCALDAMENTO">
      <formula>NOT(ISERROR(SEARCH("TELERISCALDAMENTO",M1)))</formula>
    </cfRule>
    <cfRule type="containsText" dxfId="327" priority="373" operator="containsText" text="CENTRALIZZATO">
      <formula>NOT(ISERROR(SEARCH("CENTRALIZZATO",M1)))</formula>
    </cfRule>
  </conditionalFormatting>
  <conditionalFormatting sqref="B257">
    <cfRule type="containsText" dxfId="326" priority="69" operator="containsText" text="CALDAIE MURALI">
      <formula>NOT(ISERROR(SEARCH("CALDAIE MURALI",B257)))</formula>
    </cfRule>
    <cfRule type="containsText" dxfId="325" priority="70" operator="containsText" text="METANO">
      <formula>NOT(ISERROR(SEARCH("METANO",B257)))</formula>
    </cfRule>
    <cfRule type="containsText" dxfId="324" priority="71" operator="containsText" text="TELERISCALDAMENTO">
      <formula>NOT(ISERROR(SEARCH("TELERISCALDAMENTO",B257)))</formula>
    </cfRule>
    <cfRule type="containsText" dxfId="323" priority="72" operator="containsText" text="CENTRALIZZATO">
      <formula>NOT(ISERROR(SEARCH("CENTRALIZZATO",B257)))</formula>
    </cfRule>
  </conditionalFormatting>
  <conditionalFormatting sqref="B258">
    <cfRule type="containsText" dxfId="322" priority="65" operator="containsText" text="CALDAIE MURALI">
      <formula>NOT(ISERROR(SEARCH("CALDAIE MURALI",B258)))</formula>
    </cfRule>
    <cfRule type="containsText" dxfId="321" priority="66" operator="containsText" text="METANO">
      <formula>NOT(ISERROR(SEARCH("METANO",B258)))</formula>
    </cfRule>
    <cfRule type="containsText" dxfId="320" priority="67" operator="containsText" text="TELERISCALDAMENTO">
      <formula>NOT(ISERROR(SEARCH("TELERISCALDAMENTO",B258)))</formula>
    </cfRule>
    <cfRule type="containsText" dxfId="319" priority="68" operator="containsText" text="CENTRALIZZATO">
      <formula>NOT(ISERROR(SEARCH("CENTRALIZZATO",B258)))</formula>
    </cfRule>
  </conditionalFormatting>
  <conditionalFormatting sqref="B260">
    <cfRule type="containsText" dxfId="318" priority="61" operator="containsText" text="CALDAIE MURALI">
      <formula>NOT(ISERROR(SEARCH("CALDAIE MURALI",B260)))</formula>
    </cfRule>
    <cfRule type="containsText" dxfId="317" priority="62" operator="containsText" text="METANO">
      <formula>NOT(ISERROR(SEARCH("METANO",B260)))</formula>
    </cfRule>
    <cfRule type="containsText" dxfId="316" priority="63" operator="containsText" text="TELERISCALDAMENTO">
      <formula>NOT(ISERROR(SEARCH("TELERISCALDAMENTO",B260)))</formula>
    </cfRule>
    <cfRule type="containsText" dxfId="315" priority="64" operator="containsText" text="CENTRALIZZATO">
      <formula>NOT(ISERROR(SEARCH("CENTRALIZZATO",B260)))</formula>
    </cfRule>
  </conditionalFormatting>
  <conditionalFormatting sqref="V1:W1 V254:W254">
    <cfRule type="containsText" dxfId="314" priority="57" operator="containsText" text="CALDAIE MURALI">
      <formula>NOT(ISERROR(SEARCH("CALDAIE MURALI",V1)))</formula>
    </cfRule>
    <cfRule type="containsText" dxfId="313" priority="58" operator="containsText" text="METANO">
      <formula>NOT(ISERROR(SEARCH("METANO",V1)))</formula>
    </cfRule>
    <cfRule type="containsText" dxfId="312" priority="59" operator="containsText" text="TELERISCALDAMENTO">
      <formula>NOT(ISERROR(SEARCH("TELERISCALDAMENTO",V1)))</formula>
    </cfRule>
    <cfRule type="containsText" dxfId="311" priority="60" operator="containsText" text="CENTRALIZZATO">
      <formula>NOT(ISERROR(SEARCH("CENTRALIZZATO",V1)))</formula>
    </cfRule>
  </conditionalFormatting>
  <conditionalFormatting sqref="V2:W2 V3:V12 W3:W253">
    <cfRule type="containsText" dxfId="310" priority="53" operator="containsText" text="CALDAIE MURALI">
      <formula>NOT(ISERROR(SEARCH("CALDAIE MURALI",V2)))</formula>
    </cfRule>
    <cfRule type="containsText" dxfId="309" priority="54" operator="containsText" text="METANO">
      <formula>NOT(ISERROR(SEARCH("METANO",V2)))</formula>
    </cfRule>
    <cfRule type="containsText" dxfId="308" priority="55" operator="containsText" text="TELERISCALDAMENTO">
      <formula>NOT(ISERROR(SEARCH("TELERISCALDAMENTO",V2)))</formula>
    </cfRule>
    <cfRule type="containsText" dxfId="307" priority="56" operator="containsText" text="CENTRALIZZATO">
      <formula>NOT(ISERROR(SEARCH("CENTRALIZZATO",V2)))</formula>
    </cfRule>
  </conditionalFormatting>
  <conditionalFormatting sqref="V13:V38">
    <cfRule type="containsText" dxfId="306" priority="49" operator="containsText" text="CALDAIE MURALI">
      <formula>NOT(ISERROR(SEARCH("CALDAIE MURALI",V13)))</formula>
    </cfRule>
    <cfRule type="containsText" dxfId="305" priority="50" operator="containsText" text="METANO">
      <formula>NOT(ISERROR(SEARCH("METANO",V13)))</formula>
    </cfRule>
    <cfRule type="containsText" dxfId="304" priority="51" operator="containsText" text="TELERISCALDAMENTO">
      <formula>NOT(ISERROR(SEARCH("TELERISCALDAMENTO",V13)))</formula>
    </cfRule>
    <cfRule type="containsText" dxfId="303" priority="52" operator="containsText" text="CENTRALIZZATO">
      <formula>NOT(ISERROR(SEARCH("CENTRALIZZATO",V13)))</formula>
    </cfRule>
  </conditionalFormatting>
  <conditionalFormatting sqref="C1:D1">
    <cfRule type="containsText" dxfId="302" priority="37" operator="containsText" text="CALDAIE MURALI">
      <formula>NOT(ISERROR(SEARCH("CALDAIE MURALI",C1)))</formula>
    </cfRule>
    <cfRule type="containsText" dxfId="301" priority="38" operator="containsText" text="METANO">
      <formula>NOT(ISERROR(SEARCH("METANO",C1)))</formula>
    </cfRule>
    <cfRule type="containsText" dxfId="300" priority="39" operator="containsText" text="TELERISCALDAMENTO">
      <formula>NOT(ISERROR(SEARCH("TELERISCALDAMENTO",C1)))</formula>
    </cfRule>
    <cfRule type="containsText" dxfId="299" priority="40" operator="containsText" text="CENTRALIZZATO">
      <formula>NOT(ISERROR(SEARCH("CENTRALIZZATO",C1)))</formula>
    </cfRule>
  </conditionalFormatting>
  <conditionalFormatting sqref="F2">
    <cfRule type="cellIs" dxfId="298" priority="444" operator="lessThanOrEqual">
      <formula>$E$2</formula>
    </cfRule>
    <cfRule type="cellIs" dxfId="297" priority="445" operator="greaterThan">
      <formula>"$R$2"</formula>
    </cfRule>
  </conditionalFormatting>
  <conditionalFormatting sqref="F3">
    <cfRule type="cellIs" dxfId="296" priority="446" operator="lessThanOrEqual">
      <formula>$E3</formula>
    </cfRule>
    <cfRule type="cellIs" dxfId="295" priority="447" operator="greaterThan">
      <formula>"$R3"</formula>
    </cfRule>
  </conditionalFormatting>
  <conditionalFormatting sqref="F4">
    <cfRule type="cellIs" dxfId="294" priority="448" operator="lessThanOrEqual">
      <formula>$E4</formula>
    </cfRule>
    <cfRule type="cellIs" dxfId="293" priority="449" operator="greaterThan">
      <formula>"$R4"</formula>
    </cfRule>
  </conditionalFormatting>
  <conditionalFormatting sqref="F5">
    <cfRule type="cellIs" dxfId="292" priority="450" operator="lessThanOrEqual">
      <formula>$E5</formula>
    </cfRule>
    <cfRule type="cellIs" dxfId="291" priority="451" operator="greaterThan">
      <formula>"R5"</formula>
    </cfRule>
  </conditionalFormatting>
  <conditionalFormatting sqref="F6">
    <cfRule type="cellIs" dxfId="290" priority="452" operator="lessThanOrEqual">
      <formula>$E6</formula>
    </cfRule>
    <cfRule type="cellIs" dxfId="289" priority="453" operator="greaterThan">
      <formula>"$R6"</formula>
    </cfRule>
  </conditionalFormatting>
  <conditionalFormatting sqref="F7">
    <cfRule type="cellIs" dxfId="288" priority="454" operator="lessThanOrEqual">
      <formula>$E7</formula>
    </cfRule>
    <cfRule type="cellIs" dxfId="287" priority="455" operator="greaterThan">
      <formula>"$R7"</formula>
    </cfRule>
  </conditionalFormatting>
  <conditionalFormatting sqref="F8">
    <cfRule type="cellIs" dxfId="286" priority="456" operator="lessThanOrEqual">
      <formula>$E8</formula>
    </cfRule>
    <cfRule type="cellIs" dxfId="285" priority="457" operator="greaterThan">
      <formula>"$R8"</formula>
    </cfRule>
  </conditionalFormatting>
  <conditionalFormatting sqref="F9">
    <cfRule type="cellIs" dxfId="284" priority="458" operator="lessThanOrEqual">
      <formula>$E9</formula>
    </cfRule>
    <cfRule type="cellIs" dxfId="283" priority="459" operator="greaterThan">
      <formula>"$R9"</formula>
    </cfRule>
  </conditionalFormatting>
  <conditionalFormatting sqref="F10">
    <cfRule type="cellIs" dxfId="282" priority="460" operator="lessThanOrEqual">
      <formula>$E10</formula>
    </cfRule>
    <cfRule type="cellIs" dxfId="281" priority="461" operator="greaterThan">
      <formula>"$R10"</formula>
    </cfRule>
  </conditionalFormatting>
  <conditionalFormatting sqref="F11">
    <cfRule type="cellIs" dxfId="280" priority="462" operator="lessThanOrEqual">
      <formula>$E11</formula>
    </cfRule>
    <cfRule type="cellIs" dxfId="279" priority="463" operator="greaterThan">
      <formula>"$R11"</formula>
    </cfRule>
  </conditionalFormatting>
  <conditionalFormatting sqref="F12">
    <cfRule type="cellIs" dxfId="278" priority="464" operator="lessThanOrEqual">
      <formula>$E12</formula>
    </cfRule>
    <cfRule type="cellIs" dxfId="277" priority="465" operator="greaterThan">
      <formula>"$R12"</formula>
    </cfRule>
  </conditionalFormatting>
  <conditionalFormatting sqref="F13">
    <cfRule type="cellIs" dxfId="276" priority="466" operator="lessThanOrEqual">
      <formula>$E13</formula>
    </cfRule>
    <cfRule type="cellIs" dxfId="275" priority="467" operator="greaterThan">
      <formula>"$R13"</formula>
    </cfRule>
  </conditionalFormatting>
  <conditionalFormatting sqref="F14">
    <cfRule type="cellIs" dxfId="274" priority="468" operator="lessThanOrEqual">
      <formula>$E14</formula>
    </cfRule>
    <cfRule type="cellIs" dxfId="273" priority="469" operator="greaterThan">
      <formula>"$R14"</formula>
    </cfRule>
  </conditionalFormatting>
  <conditionalFormatting sqref="F15">
    <cfRule type="cellIs" dxfId="272" priority="470" operator="lessThanOrEqual">
      <formula>$E15</formula>
    </cfRule>
    <cfRule type="cellIs" dxfId="271" priority="471" operator="greaterThan">
      <formula>"$R15"</formula>
    </cfRule>
  </conditionalFormatting>
  <conditionalFormatting sqref="F16">
    <cfRule type="cellIs" dxfId="270" priority="472" operator="lessThanOrEqual">
      <formula>$E16</formula>
    </cfRule>
    <cfRule type="cellIs" dxfId="269" priority="473" operator="greaterThan">
      <formula>"$R16"</formula>
    </cfRule>
  </conditionalFormatting>
  <conditionalFormatting sqref="F17">
    <cfRule type="cellIs" dxfId="268" priority="474" operator="lessThanOrEqual">
      <formula>$E17</formula>
    </cfRule>
    <cfRule type="cellIs" dxfId="267" priority="475" operator="greaterThan">
      <formula>"$R17"</formula>
    </cfRule>
  </conditionalFormatting>
  <conditionalFormatting sqref="F18">
    <cfRule type="cellIs" dxfId="266" priority="476" operator="lessThanOrEqual">
      <formula>$E18</formula>
    </cfRule>
    <cfRule type="cellIs" dxfId="265" priority="477" operator="greaterThan">
      <formula>"$R18"</formula>
    </cfRule>
  </conditionalFormatting>
  <conditionalFormatting sqref="F19">
    <cfRule type="cellIs" dxfId="264" priority="478" operator="lessThanOrEqual">
      <formula>$E19</formula>
    </cfRule>
    <cfRule type="cellIs" dxfId="263" priority="479" operator="greaterThan">
      <formula>"$R$19"</formula>
    </cfRule>
  </conditionalFormatting>
  <conditionalFormatting sqref="F20:F63 F65:F253">
    <cfRule type="cellIs" dxfId="262" priority="480" operator="lessThanOrEqual">
      <formula>$E20</formula>
    </cfRule>
    <cfRule type="cellIs" dxfId="261" priority="481" operator="greaterThan">
      <formula>$E20</formula>
    </cfRule>
  </conditionalFormatting>
  <conditionalFormatting sqref="F64">
    <cfRule type="cellIs" dxfId="260" priority="568" operator="lessThanOrEqual">
      <formula>$E65</formula>
    </cfRule>
    <cfRule type="cellIs" dxfId="259" priority="569" operator="greaterThan">
      <formula>$E65</formula>
    </cfRule>
  </conditionalFormatting>
  <conditionalFormatting sqref="A42:A62 A64:A86">
    <cfRule type="containsText" dxfId="258" priority="33" operator="containsText" text="CALDAIE MURALI">
      <formula>NOT(ISERROR(SEARCH("CALDAIE MURALI",A42)))</formula>
    </cfRule>
    <cfRule type="containsText" dxfId="257" priority="34" operator="containsText" text="METANO">
      <formula>NOT(ISERROR(SEARCH("METANO",A42)))</formula>
    </cfRule>
    <cfRule type="containsText" dxfId="256" priority="35" operator="containsText" text="TELERISCALDAMENTO">
      <formula>NOT(ISERROR(SEARCH("TELERISCALDAMENTO",A42)))</formula>
    </cfRule>
    <cfRule type="containsText" dxfId="255" priority="36" operator="containsText" text="CENTRALIZZATO">
      <formula>NOT(ISERROR(SEARCH("CENTRALIZZATO",A42)))</formula>
    </cfRule>
  </conditionalFormatting>
  <conditionalFormatting sqref="A2:A41">
    <cfRule type="containsText" dxfId="254" priority="29" operator="containsText" text="CALDAIE MURALI">
      <formula>NOT(ISERROR(SEARCH("CALDAIE MURALI",A2)))</formula>
    </cfRule>
    <cfRule type="containsText" dxfId="253" priority="30" operator="containsText" text="METANO">
      <formula>NOT(ISERROR(SEARCH("METANO",A2)))</formula>
    </cfRule>
    <cfRule type="containsText" dxfId="252" priority="31" operator="containsText" text="TELERISCALDAMENTO">
      <formula>NOT(ISERROR(SEARCH("TELERISCALDAMENTO",A2)))</formula>
    </cfRule>
    <cfRule type="containsText" dxfId="251" priority="32" operator="containsText" text="CENTRALIZZATO">
      <formula>NOT(ISERROR(SEARCH("CENTRALIZZATO",A2)))</formula>
    </cfRule>
  </conditionalFormatting>
  <conditionalFormatting sqref="A87:A97">
    <cfRule type="containsText" dxfId="250" priority="25" operator="containsText" text="CALDAIE MURALI">
      <formula>NOT(ISERROR(SEARCH("CALDAIE MURALI",A87)))</formula>
    </cfRule>
    <cfRule type="containsText" dxfId="249" priority="26" operator="containsText" text="METANO">
      <formula>NOT(ISERROR(SEARCH("METANO",A87)))</formula>
    </cfRule>
    <cfRule type="containsText" dxfId="248" priority="27" operator="containsText" text="TELERISCALDAMENTO">
      <formula>NOT(ISERROR(SEARCH("TELERISCALDAMENTO",A87)))</formula>
    </cfRule>
    <cfRule type="containsText" dxfId="247" priority="28" operator="containsText" text="CENTRALIZZATO">
      <formula>NOT(ISERROR(SEARCH("CENTRALIZZATO",A87)))</formula>
    </cfRule>
  </conditionalFormatting>
  <conditionalFormatting sqref="A98:A134">
    <cfRule type="containsText" dxfId="246" priority="21" operator="containsText" text="CALDAIE MURALI">
      <formula>NOT(ISERROR(SEARCH("CALDAIE MURALI",A98)))</formula>
    </cfRule>
    <cfRule type="containsText" dxfId="245" priority="22" operator="containsText" text="METANO">
      <formula>NOT(ISERROR(SEARCH("METANO",A98)))</formula>
    </cfRule>
    <cfRule type="containsText" dxfId="244" priority="23" operator="containsText" text="TELERISCALDAMENTO">
      <formula>NOT(ISERROR(SEARCH("TELERISCALDAMENTO",A98)))</formula>
    </cfRule>
    <cfRule type="containsText" dxfId="243" priority="24" operator="containsText" text="CENTRALIZZATO">
      <formula>NOT(ISERROR(SEARCH("CENTRALIZZATO",A98)))</formula>
    </cfRule>
  </conditionalFormatting>
  <conditionalFormatting sqref="A135:A170">
    <cfRule type="containsText" dxfId="242" priority="17" operator="containsText" text="CALDAIE MURALI">
      <formula>NOT(ISERROR(SEARCH("CALDAIE MURALI",A135)))</formula>
    </cfRule>
    <cfRule type="containsText" dxfId="241" priority="18" operator="containsText" text="METANO">
      <formula>NOT(ISERROR(SEARCH("METANO",A135)))</formula>
    </cfRule>
    <cfRule type="containsText" dxfId="240" priority="19" operator="containsText" text="TELERISCALDAMENTO">
      <formula>NOT(ISERROR(SEARCH("TELERISCALDAMENTO",A135)))</formula>
    </cfRule>
    <cfRule type="containsText" dxfId="239" priority="20" operator="containsText" text="CENTRALIZZATO">
      <formula>NOT(ISERROR(SEARCH("CENTRALIZZATO",A135)))</formula>
    </cfRule>
  </conditionalFormatting>
  <conditionalFormatting sqref="A171:A233">
    <cfRule type="containsText" dxfId="238" priority="13" operator="containsText" text="CALDAIE MURALI">
      <formula>NOT(ISERROR(SEARCH("CALDAIE MURALI",A171)))</formula>
    </cfRule>
    <cfRule type="containsText" dxfId="237" priority="14" operator="containsText" text="METANO">
      <formula>NOT(ISERROR(SEARCH("METANO",A171)))</formula>
    </cfRule>
    <cfRule type="containsText" dxfId="236" priority="15" operator="containsText" text="TELERISCALDAMENTO">
      <formula>NOT(ISERROR(SEARCH("TELERISCALDAMENTO",A171)))</formula>
    </cfRule>
    <cfRule type="containsText" dxfId="235" priority="16" operator="containsText" text="CENTRALIZZATO">
      <formula>NOT(ISERROR(SEARCH("CENTRALIZZATO",A171)))</formula>
    </cfRule>
  </conditionalFormatting>
  <conditionalFormatting sqref="A234:A243">
    <cfRule type="containsText" dxfId="234" priority="9" operator="containsText" text="CALDAIE MURALI">
      <formula>NOT(ISERROR(SEARCH("CALDAIE MURALI",A234)))</formula>
    </cfRule>
    <cfRule type="containsText" dxfId="233" priority="10" operator="containsText" text="METANO">
      <formula>NOT(ISERROR(SEARCH("METANO",A234)))</formula>
    </cfRule>
    <cfRule type="containsText" dxfId="232" priority="11" operator="containsText" text="TELERISCALDAMENTO">
      <formula>NOT(ISERROR(SEARCH("TELERISCALDAMENTO",A234)))</formula>
    </cfRule>
    <cfRule type="containsText" dxfId="231" priority="12" operator="containsText" text="CENTRALIZZATO">
      <formula>NOT(ISERROR(SEARCH("CENTRALIZZATO",A234)))</formula>
    </cfRule>
  </conditionalFormatting>
  <conditionalFormatting sqref="A244:A253">
    <cfRule type="containsText" dxfId="230" priority="5" operator="containsText" text="CALDAIE MURALI">
      <formula>NOT(ISERROR(SEARCH("CALDAIE MURALI",A244)))</formula>
    </cfRule>
    <cfRule type="containsText" dxfId="229" priority="6" operator="containsText" text="METANO">
      <formula>NOT(ISERROR(SEARCH("METANO",A244)))</formula>
    </cfRule>
    <cfRule type="containsText" dxfId="228" priority="7" operator="containsText" text="TELERISCALDAMENTO">
      <formula>NOT(ISERROR(SEARCH("TELERISCALDAMENTO",A244)))</formula>
    </cfRule>
    <cfRule type="containsText" dxfId="227" priority="8" operator="containsText" text="CENTRALIZZATO">
      <formula>NOT(ISERROR(SEARCH("CENTRALIZZATO",A244)))</formula>
    </cfRule>
  </conditionalFormatting>
  <conditionalFormatting sqref="A63">
    <cfRule type="containsText" dxfId="226" priority="1" operator="containsText" text="CALDAIE MURALI">
      <formula>NOT(ISERROR(SEARCH("CALDAIE MURALI",A63)))</formula>
    </cfRule>
    <cfRule type="containsText" dxfId="225" priority="2" operator="containsText" text="METANO">
      <formula>NOT(ISERROR(SEARCH("METANO",A63)))</formula>
    </cfRule>
    <cfRule type="containsText" dxfId="224" priority="3" operator="containsText" text="TELERISCALDAMENTO">
      <formula>NOT(ISERROR(SEARCH("TELERISCALDAMENTO",A63)))</formula>
    </cfRule>
    <cfRule type="containsText" dxfId="223" priority="4" operator="containsText" text="CENTRALIZZATO">
      <formula>NOT(ISERROR(SEARCH("CENTRALIZZATO",A63)))</formula>
    </cfRule>
  </conditionalFormatting>
  <printOptions horizontalCentered="1" verticalCentered="1"/>
  <pageMargins left="0.78740157480314965" right="0.78740157480314965" top="1.1811023622047245" bottom="1.1811023622047245" header="0" footer="0"/>
  <pageSetup paperSize="8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43" operator="containsText" id="{EE66BF55-697D-45EA-A9BB-0C29683713BD}">
            <xm:f>NOT(ISERROR(SEARCH(#REF!,AE1)))</xm:f>
            <xm:f>#REF!</xm:f>
            <x14:dxf>
              <fill>
                <patternFill>
                  <bgColor theme="2" tint="-9.9948118533890809E-2"/>
                </patternFill>
              </fill>
            </x14:dxf>
          </x14:cfRule>
          <xm:sqref>AE1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BABB1-C40E-4B4B-9259-8DD1C173869B}">
  <sheetPr filterMode="1"/>
  <dimension ref="A1:BI263"/>
  <sheetViews>
    <sheetView tabSelected="1" zoomScaleNormal="100" workbookViewId="0">
      <pane ySplit="1" topLeftCell="A2" activePane="bottomLeft" state="frozen"/>
      <selection pane="bottomLeft" activeCell="Q182" sqref="Q47:Q182"/>
    </sheetView>
  </sheetViews>
  <sheetFormatPr defaultRowHeight="15.75" x14ac:dyDescent="0.3"/>
  <cols>
    <col min="1" max="1" width="4" style="154" bestFit="1" customWidth="1"/>
    <col min="2" max="2" width="71.42578125" style="61" customWidth="1"/>
    <col min="3" max="3" width="8" style="91" customWidth="1"/>
    <col min="4" max="4" width="5.28515625" style="116" hidden="1" customWidth="1"/>
    <col min="5" max="5" width="8.7109375" style="121" hidden="1" customWidth="1"/>
    <col min="6" max="6" width="10.5703125" style="121" hidden="1" customWidth="1"/>
    <col min="7" max="7" width="6" style="121" hidden="1" customWidth="1"/>
    <col min="8" max="8" width="11" style="92" hidden="1" customWidth="1"/>
    <col min="9" max="9" width="10.28515625" style="185" hidden="1" customWidth="1"/>
    <col min="10" max="10" width="9" style="185" hidden="1" customWidth="1"/>
    <col min="11" max="11" width="6.28515625" style="185" customWidth="1"/>
    <col min="12" max="12" width="13.7109375" style="194" customWidth="1"/>
    <col min="13" max="14" width="11.140625" style="194" customWidth="1"/>
    <col min="15" max="15" width="10.28515625" style="194" customWidth="1"/>
    <col min="16" max="16" width="10.5703125" style="194" customWidth="1"/>
    <col min="17" max="17" width="11.28515625" style="194" customWidth="1"/>
    <col min="18" max="18" width="9.28515625" style="194" customWidth="1"/>
    <col min="19" max="19" width="11.5703125" style="194" customWidth="1"/>
    <col min="20" max="20" width="12.140625" customWidth="1"/>
    <col min="21" max="22" width="10.140625" customWidth="1"/>
    <col min="23" max="23" width="14.28515625" customWidth="1"/>
    <col min="24" max="24" width="10.5703125" customWidth="1"/>
    <col min="25" max="25" width="11.42578125" customWidth="1"/>
    <col min="26" max="26" width="10.5703125" customWidth="1"/>
    <col min="27" max="28" width="15.7109375" style="97" customWidth="1"/>
    <col min="29" max="30" width="11.42578125" customWidth="1"/>
    <col min="31" max="36" width="9.140625" customWidth="1"/>
    <col min="37" max="39" width="10.5703125" customWidth="1"/>
    <col min="40" max="40" width="9.5703125" customWidth="1"/>
    <col min="41" max="41" width="11.5703125" bestFit="1" customWidth="1"/>
    <col min="42" max="42" width="11.5703125" customWidth="1"/>
    <col min="43" max="43" width="10.5703125" customWidth="1"/>
    <col min="44" max="44" width="12.28515625" customWidth="1"/>
    <col min="45" max="45" width="9.28515625" customWidth="1"/>
    <col min="46" max="46" width="8.85546875" customWidth="1"/>
    <col min="47" max="52" width="9.28515625" customWidth="1"/>
    <col min="53" max="55" width="11.5703125" customWidth="1"/>
    <col min="56" max="56" width="10.5703125" customWidth="1"/>
    <col min="57" max="58" width="11.5703125" customWidth="1"/>
    <col min="59" max="59" width="13.28515625" customWidth="1"/>
    <col min="60" max="60" width="12.28515625" bestFit="1" customWidth="1"/>
    <col min="61" max="61" width="11.5703125" bestFit="1" customWidth="1"/>
  </cols>
  <sheetData>
    <row r="1" spans="1:61" ht="42.75" customHeight="1" x14ac:dyDescent="0.25">
      <c r="A1" s="127" t="s">
        <v>578</v>
      </c>
      <c r="B1" s="192" t="s">
        <v>0</v>
      </c>
      <c r="C1" s="192" t="s">
        <v>3</v>
      </c>
      <c r="D1" s="128" t="s">
        <v>4</v>
      </c>
      <c r="E1" s="124" t="s">
        <v>849</v>
      </c>
      <c r="F1" s="124" t="s">
        <v>851</v>
      </c>
      <c r="G1" s="124" t="s">
        <v>842</v>
      </c>
      <c r="H1" s="193" t="s">
        <v>860</v>
      </c>
      <c r="I1" s="193" t="s">
        <v>805</v>
      </c>
      <c r="J1" s="193" t="s">
        <v>861</v>
      </c>
      <c r="K1" s="201" t="s">
        <v>877</v>
      </c>
      <c r="L1" s="201" t="s">
        <v>858</v>
      </c>
      <c r="M1" s="201" t="s">
        <v>870</v>
      </c>
      <c r="N1" s="201" t="s">
        <v>871</v>
      </c>
      <c r="O1" s="201" t="s">
        <v>859</v>
      </c>
      <c r="P1" s="201" t="s">
        <v>862</v>
      </c>
      <c r="Q1" s="201" t="s">
        <v>863</v>
      </c>
      <c r="R1" s="201" t="s">
        <v>864</v>
      </c>
      <c r="S1" s="195" t="s">
        <v>878</v>
      </c>
      <c r="T1" s="195" t="s">
        <v>865</v>
      </c>
      <c r="U1" s="195" t="s">
        <v>872</v>
      </c>
      <c r="V1" s="195" t="s">
        <v>873</v>
      </c>
      <c r="W1" s="195" t="s">
        <v>866</v>
      </c>
      <c r="X1" s="195" t="s">
        <v>867</v>
      </c>
      <c r="Y1" s="195" t="s">
        <v>868</v>
      </c>
      <c r="Z1" s="195" t="s">
        <v>869</v>
      </c>
      <c r="AA1" s="196" t="s">
        <v>874</v>
      </c>
      <c r="AB1" s="196" t="s">
        <v>875</v>
      </c>
      <c r="AC1" s="202" t="s">
        <v>879</v>
      </c>
      <c r="AD1" s="202" t="s">
        <v>858</v>
      </c>
      <c r="AE1" s="202" t="s">
        <v>870</v>
      </c>
      <c r="AF1" s="202" t="s">
        <v>871</v>
      </c>
      <c r="AG1" s="202" t="s">
        <v>859</v>
      </c>
      <c r="AH1" s="202" t="s">
        <v>862</v>
      </c>
      <c r="AI1" s="202" t="s">
        <v>863</v>
      </c>
      <c r="AJ1" s="202" t="s">
        <v>864</v>
      </c>
      <c r="AK1" s="198" t="s">
        <v>878</v>
      </c>
      <c r="AL1" s="198" t="s">
        <v>880</v>
      </c>
      <c r="AM1" s="198" t="s">
        <v>872</v>
      </c>
      <c r="AN1" s="198" t="s">
        <v>873</v>
      </c>
      <c r="AO1" s="198" t="s">
        <v>866</v>
      </c>
      <c r="AP1" s="198" t="s">
        <v>867</v>
      </c>
      <c r="AQ1" s="198" t="s">
        <v>868</v>
      </c>
      <c r="AR1" s="198" t="s">
        <v>869</v>
      </c>
      <c r="AS1" s="204" t="s">
        <v>877</v>
      </c>
      <c r="AT1" s="204" t="s">
        <v>881</v>
      </c>
      <c r="AU1" s="204" t="s">
        <v>870</v>
      </c>
      <c r="AV1" s="204" t="s">
        <v>871</v>
      </c>
      <c r="AW1" s="204" t="s">
        <v>859</v>
      </c>
      <c r="AX1" s="204" t="s">
        <v>862</v>
      </c>
      <c r="AY1" s="204" t="s">
        <v>863</v>
      </c>
      <c r="AZ1" s="204" t="s">
        <v>864</v>
      </c>
      <c r="BA1" s="203" t="s">
        <v>878</v>
      </c>
      <c r="BB1" s="203" t="s">
        <v>880</v>
      </c>
      <c r="BC1" s="203" t="s">
        <v>872</v>
      </c>
      <c r="BD1" s="203" t="s">
        <v>873</v>
      </c>
      <c r="BE1" s="203" t="s">
        <v>866</v>
      </c>
      <c r="BF1" s="203" t="s">
        <v>867</v>
      </c>
      <c r="BG1" s="203" t="s">
        <v>868</v>
      </c>
      <c r="BH1" s="224" t="s">
        <v>869</v>
      </c>
      <c r="BI1" s="224" t="s">
        <v>890</v>
      </c>
    </row>
    <row r="2" spans="1:61" ht="15" hidden="1" x14ac:dyDescent="0.25">
      <c r="A2" s="210" t="s">
        <v>579</v>
      </c>
      <c r="B2" s="88" t="s">
        <v>23</v>
      </c>
      <c r="C2" s="86">
        <v>1926</v>
      </c>
      <c r="D2" s="104" t="s">
        <v>169</v>
      </c>
      <c r="E2" s="158" t="s">
        <v>830</v>
      </c>
      <c r="F2" s="158" t="s">
        <v>823</v>
      </c>
      <c r="G2" s="158">
        <v>0.23</v>
      </c>
      <c r="H2" s="190">
        <v>436</v>
      </c>
      <c r="I2" s="46">
        <v>1148.7625</v>
      </c>
      <c r="J2" s="46">
        <v>171.23750000000001</v>
      </c>
      <c r="K2" s="205"/>
      <c r="L2" s="205">
        <v>100</v>
      </c>
      <c r="M2" s="205">
        <v>150</v>
      </c>
      <c r="N2" s="205"/>
      <c r="O2" s="205">
        <v>1000</v>
      </c>
      <c r="P2" s="205"/>
      <c r="Q2" s="205"/>
      <c r="R2" s="194">
        <v>650</v>
      </c>
      <c r="S2" s="194">
        <f>K2*H2</f>
        <v>0</v>
      </c>
      <c r="T2" s="194">
        <f>L2*H2</f>
        <v>43600</v>
      </c>
      <c r="U2" s="194">
        <f>M2*H2</f>
        <v>65400</v>
      </c>
      <c r="V2" s="194">
        <f>N2*H2</f>
        <v>0</v>
      </c>
      <c r="W2" s="194">
        <f>O2*I2</f>
        <v>1148762.5</v>
      </c>
      <c r="X2" s="194">
        <f>P2*I2</f>
        <v>0</v>
      </c>
      <c r="Y2" s="194">
        <f>Q2*I2</f>
        <v>0</v>
      </c>
      <c r="Z2" s="194">
        <f>R2*J2</f>
        <v>111304.37500000001</v>
      </c>
      <c r="AA2" s="97">
        <v>727272.72727272729</v>
      </c>
      <c r="AB2" s="97">
        <v>1309090.9090909089</v>
      </c>
      <c r="AC2" s="97"/>
      <c r="AD2" s="97">
        <v>6.59</v>
      </c>
      <c r="AE2" s="97">
        <v>9.06</v>
      </c>
      <c r="AF2" s="97"/>
      <c r="AG2" s="97">
        <v>119.93</v>
      </c>
      <c r="AH2" s="97"/>
      <c r="AI2" s="97">
        <v>9.06</v>
      </c>
      <c r="AJ2" s="97">
        <v>306.36</v>
      </c>
      <c r="AK2" s="97">
        <f>AC2*H2</f>
        <v>0</v>
      </c>
      <c r="AL2" s="97">
        <f>AD2*H2</f>
        <v>2873.24</v>
      </c>
      <c r="AM2" s="97">
        <f>AE2*H2</f>
        <v>3950.1600000000003</v>
      </c>
      <c r="AN2" s="97">
        <f>AF2*H2</f>
        <v>0</v>
      </c>
      <c r="AO2" s="97">
        <f>AG2*I2</f>
        <v>137771.08662500003</v>
      </c>
      <c r="AP2" s="97">
        <f>AH2*I2</f>
        <v>0</v>
      </c>
      <c r="AQ2" s="97"/>
      <c r="AR2" s="97">
        <f>AJ2*J2</f>
        <v>52460.320500000009</v>
      </c>
      <c r="AS2" s="97"/>
      <c r="AT2" s="97">
        <v>48.71</v>
      </c>
      <c r="AU2" s="97">
        <v>51.18</v>
      </c>
      <c r="AV2" s="97"/>
      <c r="AW2" s="97">
        <v>181.44</v>
      </c>
      <c r="AX2" s="97"/>
      <c r="AY2" s="97"/>
      <c r="AZ2" s="97">
        <v>348.05</v>
      </c>
      <c r="BA2" s="97">
        <f>AS2*H2</f>
        <v>0</v>
      </c>
      <c r="BB2" s="97">
        <f>AT2*H2</f>
        <v>21237.56</v>
      </c>
      <c r="BC2" s="97">
        <f>AU2*H2</f>
        <v>22314.48</v>
      </c>
      <c r="BD2" s="97">
        <f>AV2*H2</f>
        <v>0</v>
      </c>
      <c r="BE2" s="97">
        <f>AW2*I2</f>
        <v>208431.46799999999</v>
      </c>
      <c r="BF2" s="97">
        <f>AX2*I2</f>
        <v>0</v>
      </c>
      <c r="BG2" s="97">
        <f>AY2*I2</f>
        <v>0</v>
      </c>
      <c r="BH2" s="97">
        <f>AZ2*J2</f>
        <v>59599.211875000008</v>
      </c>
      <c r="BI2" s="97">
        <f>BA2+BB2+BC2+BD2+BE2+BF2+BG2</f>
        <v>251983.508</v>
      </c>
    </row>
    <row r="3" spans="1:61" ht="15" hidden="1" x14ac:dyDescent="0.25">
      <c r="A3" s="210" t="s">
        <v>580</v>
      </c>
      <c r="B3" s="88" t="s">
        <v>36</v>
      </c>
      <c r="C3" s="86">
        <v>1926</v>
      </c>
      <c r="D3" s="104" t="s">
        <v>169</v>
      </c>
      <c r="E3" s="158" t="s">
        <v>830</v>
      </c>
      <c r="F3" s="158" t="s">
        <v>823</v>
      </c>
      <c r="G3" s="158">
        <v>0.23</v>
      </c>
      <c r="H3" s="190">
        <v>364</v>
      </c>
      <c r="I3" s="46">
        <v>981.36249999999995</v>
      </c>
      <c r="J3" s="46">
        <v>140.63749999999999</v>
      </c>
      <c r="K3" s="205"/>
      <c r="L3" s="205">
        <v>100</v>
      </c>
      <c r="M3" s="205">
        <v>150</v>
      </c>
      <c r="N3" s="205"/>
      <c r="O3" s="205">
        <v>1000</v>
      </c>
      <c r="P3" s="205"/>
      <c r="Q3" s="205"/>
      <c r="R3" s="194">
        <v>650</v>
      </c>
      <c r="S3" s="194">
        <f t="shared" ref="S3:S66" si="0">K3*H3</f>
        <v>0</v>
      </c>
      <c r="T3" s="194">
        <f t="shared" ref="T3:T66" si="1">L3*H3</f>
        <v>36400</v>
      </c>
      <c r="U3" s="194">
        <f t="shared" ref="U3:U66" si="2">M3*H3</f>
        <v>54600</v>
      </c>
      <c r="V3" s="194">
        <f t="shared" ref="V3:V66" si="3">N3*H3</f>
        <v>0</v>
      </c>
      <c r="W3" s="194">
        <f t="shared" ref="W3:W33" si="4">O3*I3</f>
        <v>981362.5</v>
      </c>
      <c r="X3" s="194">
        <f t="shared" ref="X3:X66" si="5">P3*I3</f>
        <v>0</v>
      </c>
      <c r="Y3" s="194">
        <f t="shared" ref="Y3:Y66" si="6">Q3*I3</f>
        <v>0</v>
      </c>
      <c r="Z3" s="194">
        <f t="shared" ref="Z3:Z66" si="7">R3*J3</f>
        <v>91414.374999999985</v>
      </c>
      <c r="AA3" s="97">
        <v>590909.09090909082</v>
      </c>
      <c r="AB3" s="97">
        <v>1036363.6363636362</v>
      </c>
      <c r="AC3" s="97"/>
      <c r="AD3" s="97">
        <v>6.59</v>
      </c>
      <c r="AE3" s="97">
        <v>9.06</v>
      </c>
      <c r="AF3" s="97"/>
      <c r="AG3" s="97">
        <v>119.93</v>
      </c>
      <c r="AH3" s="97"/>
      <c r="AI3" s="97">
        <v>9.06</v>
      </c>
      <c r="AJ3" s="97">
        <v>306.36</v>
      </c>
      <c r="AK3" s="97">
        <f t="shared" ref="AK3:AK66" si="8">AC3*H3</f>
        <v>0</v>
      </c>
      <c r="AL3" s="97">
        <f t="shared" ref="AL3:AL66" si="9">AD3*H3</f>
        <v>2398.7599999999998</v>
      </c>
      <c r="AM3" s="97">
        <f t="shared" ref="AM3:AM66" si="10">AE3*H3</f>
        <v>3297.84</v>
      </c>
      <c r="AN3" s="97">
        <f t="shared" ref="AN3:AN66" si="11">AF3*H3</f>
        <v>0</v>
      </c>
      <c r="AO3" s="97">
        <f t="shared" ref="AO3:AO33" si="12">AG3*I3</f>
        <v>117694.804625</v>
      </c>
      <c r="AP3" s="97">
        <f t="shared" ref="AP3:AP66" si="13">AH3*I3</f>
        <v>0</v>
      </c>
      <c r="AQ3" s="97"/>
      <c r="AR3" s="97">
        <f t="shared" ref="AR3:AR66" si="14">AJ3*J3</f>
        <v>43085.7045</v>
      </c>
      <c r="AS3" s="97"/>
      <c r="AT3" s="97">
        <v>48.71</v>
      </c>
      <c r="AU3" s="97">
        <v>51.18</v>
      </c>
      <c r="AV3" s="97"/>
      <c r="AW3" s="97">
        <v>181.44</v>
      </c>
      <c r="AX3" s="97"/>
      <c r="AY3" s="97"/>
      <c r="AZ3" s="97">
        <v>348.05</v>
      </c>
      <c r="BA3" s="97">
        <f t="shared" ref="BA3:BA66" si="15">AS3*H3</f>
        <v>0</v>
      </c>
      <c r="BB3" s="97">
        <f t="shared" ref="BB3:BB66" si="16">AT3*H3</f>
        <v>17730.439999999999</v>
      </c>
      <c r="BC3" s="97">
        <f t="shared" ref="BC3:BC66" si="17">AU3*H3</f>
        <v>18629.52</v>
      </c>
      <c r="BD3" s="97">
        <f t="shared" ref="BD3:BD66" si="18">AV3*H3</f>
        <v>0</v>
      </c>
      <c r="BE3" s="97">
        <f t="shared" ref="BE3:BE66" si="19">AW3*I3</f>
        <v>178058.41199999998</v>
      </c>
      <c r="BF3" s="97">
        <f t="shared" ref="BF3:BF66" si="20">AX3*I3</f>
        <v>0</v>
      </c>
      <c r="BG3" s="97">
        <f t="shared" ref="BG3:BG66" si="21">AY3*I3</f>
        <v>0</v>
      </c>
      <c r="BH3" s="97">
        <f t="shared" ref="BH3:BH66" si="22">AZ3*J3</f>
        <v>48948.881874999999</v>
      </c>
      <c r="BI3" s="97">
        <f t="shared" ref="BI3:BI66" si="23">BA3+BB3+BC3+BD3+BE3+BF3+BG3</f>
        <v>214418.37199999997</v>
      </c>
    </row>
    <row r="4" spans="1:61" ht="15" hidden="1" x14ac:dyDescent="0.25">
      <c r="A4" s="210" t="s">
        <v>581</v>
      </c>
      <c r="B4" s="88" t="s">
        <v>39</v>
      </c>
      <c r="C4" s="86">
        <v>1926</v>
      </c>
      <c r="D4" s="104" t="s">
        <v>169</v>
      </c>
      <c r="E4" s="158" t="s">
        <v>830</v>
      </c>
      <c r="F4" s="158" t="s">
        <v>823</v>
      </c>
      <c r="G4" s="158">
        <v>0.23</v>
      </c>
      <c r="H4" s="190">
        <v>512</v>
      </c>
      <c r="I4" s="46">
        <v>1292.0625</v>
      </c>
      <c r="J4" s="46">
        <v>199.53749999999999</v>
      </c>
      <c r="K4" s="205"/>
      <c r="L4" s="205">
        <v>100</v>
      </c>
      <c r="M4" s="205">
        <v>150</v>
      </c>
      <c r="N4" s="205"/>
      <c r="O4" s="205">
        <v>1000</v>
      </c>
      <c r="P4" s="205"/>
      <c r="Q4" s="205"/>
      <c r="R4" s="194">
        <v>650</v>
      </c>
      <c r="S4" s="194">
        <f t="shared" si="0"/>
        <v>0</v>
      </c>
      <c r="T4" s="194">
        <f t="shared" si="1"/>
        <v>51200</v>
      </c>
      <c r="U4" s="194">
        <f t="shared" si="2"/>
        <v>76800</v>
      </c>
      <c r="V4" s="194">
        <f t="shared" si="3"/>
        <v>0</v>
      </c>
      <c r="W4" s="194">
        <f t="shared" si="4"/>
        <v>1292062.5</v>
      </c>
      <c r="X4" s="194">
        <f t="shared" si="5"/>
        <v>0</v>
      </c>
      <c r="Y4" s="194">
        <f t="shared" si="6"/>
        <v>0</v>
      </c>
      <c r="Z4" s="194">
        <f t="shared" si="7"/>
        <v>129699.375</v>
      </c>
      <c r="AA4" s="97">
        <v>781818.18181818177</v>
      </c>
      <c r="AB4" s="97">
        <v>1418181.8181818181</v>
      </c>
      <c r="AC4" s="97"/>
      <c r="AD4" s="97">
        <v>6.59</v>
      </c>
      <c r="AE4" s="97">
        <v>9.06</v>
      </c>
      <c r="AF4" s="97"/>
      <c r="AG4" s="97">
        <v>119.93</v>
      </c>
      <c r="AH4" s="97"/>
      <c r="AI4" s="97">
        <v>9.06</v>
      </c>
      <c r="AJ4" s="97">
        <v>306.36</v>
      </c>
      <c r="AK4" s="97">
        <f t="shared" si="8"/>
        <v>0</v>
      </c>
      <c r="AL4" s="97">
        <f t="shared" si="9"/>
        <v>3374.08</v>
      </c>
      <c r="AM4" s="97">
        <f t="shared" si="10"/>
        <v>4638.72</v>
      </c>
      <c r="AN4" s="97">
        <f t="shared" si="11"/>
        <v>0</v>
      </c>
      <c r="AO4" s="97">
        <f t="shared" si="12"/>
        <v>154957.05562500001</v>
      </c>
      <c r="AP4" s="97">
        <f t="shared" si="13"/>
        <v>0</v>
      </c>
      <c r="AQ4" s="97"/>
      <c r="AR4" s="97">
        <f t="shared" si="14"/>
        <v>61130.308499999999</v>
      </c>
      <c r="AS4" s="97"/>
      <c r="AT4" s="97">
        <v>48.71</v>
      </c>
      <c r="AU4" s="97">
        <v>51.18</v>
      </c>
      <c r="AV4" s="97"/>
      <c r="AW4" s="97">
        <v>181.44</v>
      </c>
      <c r="AX4" s="97"/>
      <c r="AY4" s="97"/>
      <c r="AZ4" s="97">
        <v>348.05</v>
      </c>
      <c r="BA4" s="97">
        <f t="shared" si="15"/>
        <v>0</v>
      </c>
      <c r="BB4" s="97">
        <f t="shared" si="16"/>
        <v>24939.52</v>
      </c>
      <c r="BC4" s="97">
        <f t="shared" si="17"/>
        <v>26204.16</v>
      </c>
      <c r="BD4" s="97">
        <f t="shared" si="18"/>
        <v>0</v>
      </c>
      <c r="BE4" s="97">
        <f t="shared" si="19"/>
        <v>234431.82</v>
      </c>
      <c r="BF4" s="97">
        <f t="shared" si="20"/>
        <v>0</v>
      </c>
      <c r="BG4" s="97">
        <f t="shared" si="21"/>
        <v>0</v>
      </c>
      <c r="BH4" s="97">
        <f t="shared" si="22"/>
        <v>69449.026874999996</v>
      </c>
      <c r="BI4" s="97">
        <f t="shared" si="23"/>
        <v>285575.5</v>
      </c>
    </row>
    <row r="5" spans="1:61" ht="15" hidden="1" x14ac:dyDescent="0.25">
      <c r="A5" s="210" t="s">
        <v>582</v>
      </c>
      <c r="B5" s="88" t="s">
        <v>41</v>
      </c>
      <c r="C5" s="86">
        <v>1926</v>
      </c>
      <c r="D5" s="104" t="s">
        <v>169</v>
      </c>
      <c r="E5" s="158" t="s">
        <v>830</v>
      </c>
      <c r="F5" s="158" t="s">
        <v>823</v>
      </c>
      <c r="G5" s="158">
        <v>0.23</v>
      </c>
      <c r="H5" s="190">
        <v>364</v>
      </c>
      <c r="I5" s="46">
        <v>981.36249999999995</v>
      </c>
      <c r="J5" s="46">
        <v>140.63749999999999</v>
      </c>
      <c r="K5" s="205"/>
      <c r="L5" s="205">
        <v>100</v>
      </c>
      <c r="M5" s="205">
        <v>150</v>
      </c>
      <c r="N5" s="205"/>
      <c r="O5" s="205">
        <v>1000</v>
      </c>
      <c r="P5" s="205"/>
      <c r="Q5" s="205"/>
      <c r="R5" s="194">
        <v>650</v>
      </c>
      <c r="S5" s="194">
        <f t="shared" si="0"/>
        <v>0</v>
      </c>
      <c r="T5" s="194">
        <f t="shared" si="1"/>
        <v>36400</v>
      </c>
      <c r="U5" s="194">
        <f t="shared" si="2"/>
        <v>54600</v>
      </c>
      <c r="V5" s="194">
        <f t="shared" si="3"/>
        <v>0</v>
      </c>
      <c r="W5" s="194">
        <f t="shared" si="4"/>
        <v>981362.5</v>
      </c>
      <c r="X5" s="194">
        <f t="shared" si="5"/>
        <v>0</v>
      </c>
      <c r="Y5" s="194">
        <f t="shared" si="6"/>
        <v>0</v>
      </c>
      <c r="Z5" s="194">
        <f t="shared" si="7"/>
        <v>91414.374999999985</v>
      </c>
      <c r="AA5" s="97">
        <v>618181.81818181812</v>
      </c>
      <c r="AB5" s="97">
        <v>1090909.0909090908</v>
      </c>
      <c r="AC5" s="97"/>
      <c r="AD5" s="97">
        <v>6.59</v>
      </c>
      <c r="AE5" s="97">
        <v>9.06</v>
      </c>
      <c r="AF5" s="97"/>
      <c r="AG5" s="97">
        <v>119.93</v>
      </c>
      <c r="AH5" s="97"/>
      <c r="AI5" s="97">
        <v>9.06</v>
      </c>
      <c r="AJ5" s="97">
        <v>306.36</v>
      </c>
      <c r="AK5" s="97">
        <f t="shared" si="8"/>
        <v>0</v>
      </c>
      <c r="AL5" s="97">
        <f t="shared" si="9"/>
        <v>2398.7599999999998</v>
      </c>
      <c r="AM5" s="97">
        <f t="shared" si="10"/>
        <v>3297.84</v>
      </c>
      <c r="AN5" s="97">
        <f t="shared" si="11"/>
        <v>0</v>
      </c>
      <c r="AO5" s="97">
        <f t="shared" si="12"/>
        <v>117694.804625</v>
      </c>
      <c r="AP5" s="97">
        <f t="shared" si="13"/>
        <v>0</v>
      </c>
      <c r="AQ5" s="97"/>
      <c r="AR5" s="97">
        <f t="shared" si="14"/>
        <v>43085.7045</v>
      </c>
      <c r="AS5" s="97"/>
      <c r="AT5" s="97">
        <v>48.71</v>
      </c>
      <c r="AU5" s="97">
        <v>51.18</v>
      </c>
      <c r="AV5" s="97"/>
      <c r="AW5" s="97">
        <v>181.44</v>
      </c>
      <c r="AX5" s="97"/>
      <c r="AY5" s="97"/>
      <c r="AZ5" s="97">
        <v>348.05</v>
      </c>
      <c r="BA5" s="97">
        <f t="shared" si="15"/>
        <v>0</v>
      </c>
      <c r="BB5" s="97">
        <f t="shared" si="16"/>
        <v>17730.439999999999</v>
      </c>
      <c r="BC5" s="97">
        <f t="shared" si="17"/>
        <v>18629.52</v>
      </c>
      <c r="BD5" s="97">
        <f t="shared" si="18"/>
        <v>0</v>
      </c>
      <c r="BE5" s="97">
        <f t="shared" si="19"/>
        <v>178058.41199999998</v>
      </c>
      <c r="BF5" s="97">
        <f t="shared" si="20"/>
        <v>0</v>
      </c>
      <c r="BG5" s="97">
        <f t="shared" si="21"/>
        <v>0</v>
      </c>
      <c r="BH5" s="97">
        <f t="shared" si="22"/>
        <v>48948.881874999999</v>
      </c>
      <c r="BI5" s="97">
        <f t="shared" si="23"/>
        <v>214418.37199999997</v>
      </c>
    </row>
    <row r="6" spans="1:61" ht="15" hidden="1" x14ac:dyDescent="0.25">
      <c r="A6" s="210" t="s">
        <v>583</v>
      </c>
      <c r="B6" s="88" t="s">
        <v>43</v>
      </c>
      <c r="C6" s="86">
        <v>1926</v>
      </c>
      <c r="D6" s="104" t="s">
        <v>169</v>
      </c>
      <c r="E6" s="158" t="s">
        <v>830</v>
      </c>
      <c r="F6" s="158" t="s">
        <v>823</v>
      </c>
      <c r="G6" s="158">
        <v>0.23</v>
      </c>
      <c r="H6" s="190">
        <v>436</v>
      </c>
      <c r="I6" s="46">
        <v>1148.7625</v>
      </c>
      <c r="J6" s="46">
        <v>171.23750000000001</v>
      </c>
      <c r="K6" s="205"/>
      <c r="L6" s="205">
        <v>100</v>
      </c>
      <c r="M6" s="205">
        <v>150</v>
      </c>
      <c r="N6" s="205"/>
      <c r="O6" s="205">
        <v>1000</v>
      </c>
      <c r="P6" s="205"/>
      <c r="Q6" s="205"/>
      <c r="R6" s="194">
        <v>650</v>
      </c>
      <c r="S6" s="194">
        <f t="shared" si="0"/>
        <v>0</v>
      </c>
      <c r="T6" s="194">
        <f t="shared" si="1"/>
        <v>43600</v>
      </c>
      <c r="U6" s="194">
        <f t="shared" si="2"/>
        <v>65400</v>
      </c>
      <c r="V6" s="194">
        <f t="shared" si="3"/>
        <v>0</v>
      </c>
      <c r="W6" s="194">
        <f t="shared" si="4"/>
        <v>1148762.5</v>
      </c>
      <c r="X6" s="194">
        <f t="shared" si="5"/>
        <v>0</v>
      </c>
      <c r="Y6" s="194">
        <f t="shared" si="6"/>
        <v>0</v>
      </c>
      <c r="Z6" s="194">
        <f t="shared" si="7"/>
        <v>111304.37500000001</v>
      </c>
      <c r="AA6" s="97">
        <v>672727.27272727271</v>
      </c>
      <c r="AB6" s="97">
        <v>1200000</v>
      </c>
      <c r="AC6" s="97"/>
      <c r="AD6" s="97">
        <v>6.59</v>
      </c>
      <c r="AE6" s="97">
        <v>9.06</v>
      </c>
      <c r="AF6" s="97"/>
      <c r="AG6" s="97">
        <v>119.93</v>
      </c>
      <c r="AH6" s="97"/>
      <c r="AI6" s="97">
        <v>9.06</v>
      </c>
      <c r="AJ6" s="97">
        <v>306.36</v>
      </c>
      <c r="AK6" s="97">
        <f t="shared" si="8"/>
        <v>0</v>
      </c>
      <c r="AL6" s="97">
        <f t="shared" si="9"/>
        <v>2873.24</v>
      </c>
      <c r="AM6" s="97">
        <f t="shared" si="10"/>
        <v>3950.1600000000003</v>
      </c>
      <c r="AN6" s="97">
        <f t="shared" si="11"/>
        <v>0</v>
      </c>
      <c r="AO6" s="97">
        <f t="shared" si="12"/>
        <v>137771.08662500003</v>
      </c>
      <c r="AP6" s="97">
        <f t="shared" si="13"/>
        <v>0</v>
      </c>
      <c r="AQ6" s="97"/>
      <c r="AR6" s="97">
        <f t="shared" si="14"/>
        <v>52460.320500000009</v>
      </c>
      <c r="AS6" s="97"/>
      <c r="AT6" s="97">
        <v>48.71</v>
      </c>
      <c r="AU6" s="97">
        <v>51.18</v>
      </c>
      <c r="AV6" s="97"/>
      <c r="AW6" s="97">
        <v>181.44</v>
      </c>
      <c r="AX6" s="97"/>
      <c r="AY6" s="97"/>
      <c r="AZ6" s="97">
        <v>348.05</v>
      </c>
      <c r="BA6" s="97">
        <f t="shared" si="15"/>
        <v>0</v>
      </c>
      <c r="BB6" s="97">
        <f t="shared" si="16"/>
        <v>21237.56</v>
      </c>
      <c r="BC6" s="97">
        <f t="shared" si="17"/>
        <v>22314.48</v>
      </c>
      <c r="BD6" s="97">
        <f t="shared" si="18"/>
        <v>0</v>
      </c>
      <c r="BE6" s="97">
        <f t="shared" si="19"/>
        <v>208431.46799999999</v>
      </c>
      <c r="BF6" s="97">
        <f t="shared" si="20"/>
        <v>0</v>
      </c>
      <c r="BG6" s="97">
        <f t="shared" si="21"/>
        <v>0</v>
      </c>
      <c r="BH6" s="97">
        <f t="shared" si="22"/>
        <v>59599.211875000008</v>
      </c>
      <c r="BI6" s="97">
        <f t="shared" si="23"/>
        <v>251983.508</v>
      </c>
    </row>
    <row r="7" spans="1:61" ht="15" hidden="1" x14ac:dyDescent="0.25">
      <c r="A7" s="210" t="s">
        <v>584</v>
      </c>
      <c r="B7" s="88" t="s">
        <v>46</v>
      </c>
      <c r="C7" s="86">
        <v>1926</v>
      </c>
      <c r="D7" s="104" t="s">
        <v>169</v>
      </c>
      <c r="E7" s="158" t="s">
        <v>830</v>
      </c>
      <c r="F7" s="158" t="s">
        <v>823</v>
      </c>
      <c r="G7" s="158">
        <v>0.23</v>
      </c>
      <c r="H7" s="190">
        <v>512</v>
      </c>
      <c r="I7" s="46">
        <v>1292.0625</v>
      </c>
      <c r="J7" s="46">
        <v>199.53749999999999</v>
      </c>
      <c r="K7" s="205"/>
      <c r="L7" s="205">
        <v>100</v>
      </c>
      <c r="M7" s="205">
        <v>150</v>
      </c>
      <c r="N7" s="205"/>
      <c r="O7" s="205">
        <v>1000</v>
      </c>
      <c r="P7" s="205"/>
      <c r="Q7" s="205"/>
      <c r="R7" s="194">
        <v>650</v>
      </c>
      <c r="S7" s="194">
        <f t="shared" si="0"/>
        <v>0</v>
      </c>
      <c r="T7" s="194">
        <f t="shared" si="1"/>
        <v>51200</v>
      </c>
      <c r="U7" s="194">
        <f t="shared" si="2"/>
        <v>76800</v>
      </c>
      <c r="V7" s="194">
        <f t="shared" si="3"/>
        <v>0</v>
      </c>
      <c r="W7" s="194">
        <f t="shared" si="4"/>
        <v>1292062.5</v>
      </c>
      <c r="X7" s="194">
        <f t="shared" si="5"/>
        <v>0</v>
      </c>
      <c r="Y7" s="194">
        <f t="shared" si="6"/>
        <v>0</v>
      </c>
      <c r="Z7" s="194">
        <f t="shared" si="7"/>
        <v>129699.375</v>
      </c>
      <c r="AA7" s="97">
        <v>918181.81818181812</v>
      </c>
      <c r="AB7" s="97">
        <v>1690909.0909090908</v>
      </c>
      <c r="AC7" s="97"/>
      <c r="AD7" s="97">
        <v>6.59</v>
      </c>
      <c r="AE7" s="97">
        <v>9.06</v>
      </c>
      <c r="AF7" s="97"/>
      <c r="AG7" s="97">
        <v>119.93</v>
      </c>
      <c r="AH7" s="97"/>
      <c r="AI7" s="97">
        <v>9.06</v>
      </c>
      <c r="AJ7" s="97">
        <v>306.36</v>
      </c>
      <c r="AK7" s="97">
        <f t="shared" si="8"/>
        <v>0</v>
      </c>
      <c r="AL7" s="97">
        <f t="shared" si="9"/>
        <v>3374.08</v>
      </c>
      <c r="AM7" s="97">
        <f t="shared" si="10"/>
        <v>4638.72</v>
      </c>
      <c r="AN7" s="97">
        <f t="shared" si="11"/>
        <v>0</v>
      </c>
      <c r="AO7" s="97">
        <f t="shared" si="12"/>
        <v>154957.05562500001</v>
      </c>
      <c r="AP7" s="97">
        <f t="shared" si="13"/>
        <v>0</v>
      </c>
      <c r="AQ7" s="97"/>
      <c r="AR7" s="97">
        <f t="shared" si="14"/>
        <v>61130.308499999999</v>
      </c>
      <c r="AS7" s="97"/>
      <c r="AT7" s="97">
        <v>48.71</v>
      </c>
      <c r="AU7" s="97">
        <v>51.18</v>
      </c>
      <c r="AV7" s="97"/>
      <c r="AW7" s="97">
        <v>181.44</v>
      </c>
      <c r="AX7" s="97"/>
      <c r="AY7" s="97"/>
      <c r="AZ7" s="97">
        <v>348.05</v>
      </c>
      <c r="BA7" s="97">
        <f t="shared" si="15"/>
        <v>0</v>
      </c>
      <c r="BB7" s="97">
        <f t="shared" si="16"/>
        <v>24939.52</v>
      </c>
      <c r="BC7" s="97">
        <f t="shared" si="17"/>
        <v>26204.16</v>
      </c>
      <c r="BD7" s="97">
        <f t="shared" si="18"/>
        <v>0</v>
      </c>
      <c r="BE7" s="97">
        <f t="shared" si="19"/>
        <v>234431.82</v>
      </c>
      <c r="BF7" s="97">
        <f t="shared" si="20"/>
        <v>0</v>
      </c>
      <c r="BG7" s="97">
        <f t="shared" si="21"/>
        <v>0</v>
      </c>
      <c r="BH7" s="97">
        <f t="shared" si="22"/>
        <v>69449.026874999996</v>
      </c>
      <c r="BI7" s="97">
        <f t="shared" si="23"/>
        <v>285575.5</v>
      </c>
    </row>
    <row r="8" spans="1:61" ht="15" hidden="1" x14ac:dyDescent="0.25">
      <c r="A8" s="210" t="s">
        <v>585</v>
      </c>
      <c r="B8" s="88" t="s">
        <v>49</v>
      </c>
      <c r="C8" s="86">
        <v>1926</v>
      </c>
      <c r="D8" s="104" t="s">
        <v>169</v>
      </c>
      <c r="E8" s="158" t="s">
        <v>830</v>
      </c>
      <c r="F8" s="158" t="s">
        <v>823</v>
      </c>
      <c r="G8" s="158">
        <v>0.23</v>
      </c>
      <c r="H8" s="190">
        <v>436</v>
      </c>
      <c r="I8" s="46">
        <v>1148.7625</v>
      </c>
      <c r="J8" s="46">
        <v>171.23750000000001</v>
      </c>
      <c r="K8" s="205"/>
      <c r="L8" s="205">
        <v>100</v>
      </c>
      <c r="M8" s="205">
        <v>150</v>
      </c>
      <c r="N8" s="205"/>
      <c r="O8" s="205">
        <v>1000</v>
      </c>
      <c r="P8" s="205"/>
      <c r="Q8" s="205"/>
      <c r="R8" s="194">
        <v>650</v>
      </c>
      <c r="S8" s="194">
        <f t="shared" si="0"/>
        <v>0</v>
      </c>
      <c r="T8" s="194">
        <f t="shared" si="1"/>
        <v>43600</v>
      </c>
      <c r="U8" s="194">
        <f t="shared" si="2"/>
        <v>65400</v>
      </c>
      <c r="V8" s="194">
        <f t="shared" si="3"/>
        <v>0</v>
      </c>
      <c r="W8" s="194">
        <f t="shared" si="4"/>
        <v>1148762.5</v>
      </c>
      <c r="X8" s="194">
        <f t="shared" si="5"/>
        <v>0</v>
      </c>
      <c r="Y8" s="194">
        <f t="shared" si="6"/>
        <v>0</v>
      </c>
      <c r="Z8" s="194">
        <f t="shared" si="7"/>
        <v>111304.37500000001</v>
      </c>
      <c r="AA8" s="97">
        <v>618181.81818181812</v>
      </c>
      <c r="AB8" s="97">
        <v>1090909.0909090908</v>
      </c>
      <c r="AC8" s="97"/>
      <c r="AD8" s="97">
        <v>6.59</v>
      </c>
      <c r="AE8" s="97">
        <v>9.06</v>
      </c>
      <c r="AF8" s="97"/>
      <c r="AG8" s="97">
        <v>119.93</v>
      </c>
      <c r="AH8" s="97"/>
      <c r="AI8" s="97">
        <v>9.06</v>
      </c>
      <c r="AJ8" s="97">
        <v>306.36</v>
      </c>
      <c r="AK8" s="97">
        <f t="shared" si="8"/>
        <v>0</v>
      </c>
      <c r="AL8" s="97">
        <f t="shared" si="9"/>
        <v>2873.24</v>
      </c>
      <c r="AM8" s="97">
        <f t="shared" si="10"/>
        <v>3950.1600000000003</v>
      </c>
      <c r="AN8" s="97">
        <f t="shared" si="11"/>
        <v>0</v>
      </c>
      <c r="AO8" s="97">
        <f t="shared" si="12"/>
        <v>137771.08662500003</v>
      </c>
      <c r="AP8" s="97">
        <f t="shared" si="13"/>
        <v>0</v>
      </c>
      <c r="AQ8" s="97"/>
      <c r="AR8" s="97">
        <f t="shared" si="14"/>
        <v>52460.320500000009</v>
      </c>
      <c r="AS8" s="97"/>
      <c r="AT8" s="97">
        <v>48.71</v>
      </c>
      <c r="AU8" s="97">
        <v>51.18</v>
      </c>
      <c r="AV8" s="97"/>
      <c r="AW8" s="97">
        <v>181.44</v>
      </c>
      <c r="AX8" s="97"/>
      <c r="AY8" s="97"/>
      <c r="AZ8" s="97">
        <v>348.05</v>
      </c>
      <c r="BA8" s="97">
        <f t="shared" si="15"/>
        <v>0</v>
      </c>
      <c r="BB8" s="97">
        <f t="shared" si="16"/>
        <v>21237.56</v>
      </c>
      <c r="BC8" s="97">
        <f t="shared" si="17"/>
        <v>22314.48</v>
      </c>
      <c r="BD8" s="97">
        <f t="shared" si="18"/>
        <v>0</v>
      </c>
      <c r="BE8" s="97">
        <f t="shared" si="19"/>
        <v>208431.46799999999</v>
      </c>
      <c r="BF8" s="97">
        <f t="shared" si="20"/>
        <v>0</v>
      </c>
      <c r="BG8" s="97">
        <f t="shared" si="21"/>
        <v>0</v>
      </c>
      <c r="BH8" s="97">
        <f t="shared" si="22"/>
        <v>59599.211875000008</v>
      </c>
      <c r="BI8" s="97">
        <f t="shared" si="23"/>
        <v>251983.508</v>
      </c>
    </row>
    <row r="9" spans="1:61" ht="15" hidden="1" x14ac:dyDescent="0.25">
      <c r="A9" s="210" t="s">
        <v>586</v>
      </c>
      <c r="B9" s="88" t="s">
        <v>51</v>
      </c>
      <c r="C9" s="86">
        <v>1926</v>
      </c>
      <c r="D9" s="104" t="s">
        <v>169</v>
      </c>
      <c r="E9" s="158" t="s">
        <v>830</v>
      </c>
      <c r="F9" s="158" t="s">
        <v>823</v>
      </c>
      <c r="G9" s="158">
        <v>0.23</v>
      </c>
      <c r="H9" s="186">
        <v>436</v>
      </c>
      <c r="I9" s="46">
        <v>1148.7625</v>
      </c>
      <c r="J9" s="46">
        <v>171.23750000000001</v>
      </c>
      <c r="K9" s="205"/>
      <c r="L9" s="205">
        <v>100</v>
      </c>
      <c r="M9" s="205">
        <v>150</v>
      </c>
      <c r="N9" s="205"/>
      <c r="O9" s="205">
        <v>1000</v>
      </c>
      <c r="P9" s="205"/>
      <c r="Q9" s="205"/>
      <c r="R9" s="194">
        <v>650</v>
      </c>
      <c r="S9" s="194">
        <f t="shared" si="0"/>
        <v>0</v>
      </c>
      <c r="T9" s="194">
        <f t="shared" si="1"/>
        <v>43600</v>
      </c>
      <c r="U9" s="194">
        <f t="shared" si="2"/>
        <v>65400</v>
      </c>
      <c r="V9" s="194">
        <f t="shared" si="3"/>
        <v>0</v>
      </c>
      <c r="W9" s="194">
        <f t="shared" si="4"/>
        <v>1148762.5</v>
      </c>
      <c r="X9" s="194">
        <f t="shared" si="5"/>
        <v>0</v>
      </c>
      <c r="Y9" s="194">
        <f t="shared" si="6"/>
        <v>0</v>
      </c>
      <c r="Z9" s="194">
        <f t="shared" si="7"/>
        <v>111304.37500000001</v>
      </c>
      <c r="AA9" s="97">
        <v>672727.27272727271</v>
      </c>
      <c r="AB9" s="97">
        <v>1200000</v>
      </c>
      <c r="AC9" s="97"/>
      <c r="AD9" s="97">
        <v>6.59</v>
      </c>
      <c r="AE9" s="97">
        <v>9.06</v>
      </c>
      <c r="AF9" s="97"/>
      <c r="AG9" s="97">
        <v>119.93</v>
      </c>
      <c r="AH9" s="97"/>
      <c r="AI9" s="97">
        <v>9.06</v>
      </c>
      <c r="AJ9" s="97">
        <v>306.36</v>
      </c>
      <c r="AK9" s="97">
        <f t="shared" si="8"/>
        <v>0</v>
      </c>
      <c r="AL9" s="97">
        <f t="shared" si="9"/>
        <v>2873.24</v>
      </c>
      <c r="AM9" s="97">
        <f t="shared" si="10"/>
        <v>3950.1600000000003</v>
      </c>
      <c r="AN9" s="97">
        <f t="shared" si="11"/>
        <v>0</v>
      </c>
      <c r="AO9" s="97">
        <f t="shared" si="12"/>
        <v>137771.08662500003</v>
      </c>
      <c r="AP9" s="97">
        <f t="shared" si="13"/>
        <v>0</v>
      </c>
      <c r="AQ9" s="97"/>
      <c r="AR9" s="97">
        <f t="shared" si="14"/>
        <v>52460.320500000009</v>
      </c>
      <c r="AS9" s="97"/>
      <c r="AT9" s="97">
        <v>48.71</v>
      </c>
      <c r="AU9" s="97">
        <v>51.18</v>
      </c>
      <c r="AV9" s="97"/>
      <c r="AW9" s="97">
        <v>181.44</v>
      </c>
      <c r="AX9" s="97"/>
      <c r="AY9" s="97"/>
      <c r="AZ9" s="97">
        <v>348.05</v>
      </c>
      <c r="BA9" s="97">
        <f t="shared" si="15"/>
        <v>0</v>
      </c>
      <c r="BB9" s="97">
        <f t="shared" si="16"/>
        <v>21237.56</v>
      </c>
      <c r="BC9" s="97">
        <f t="shared" si="17"/>
        <v>22314.48</v>
      </c>
      <c r="BD9" s="97">
        <f t="shared" si="18"/>
        <v>0</v>
      </c>
      <c r="BE9" s="97">
        <f t="shared" si="19"/>
        <v>208431.46799999999</v>
      </c>
      <c r="BF9" s="97">
        <f t="shared" si="20"/>
        <v>0</v>
      </c>
      <c r="BG9" s="97">
        <f t="shared" si="21"/>
        <v>0</v>
      </c>
      <c r="BH9" s="97">
        <f t="shared" si="22"/>
        <v>59599.211875000008</v>
      </c>
      <c r="BI9" s="97">
        <f t="shared" si="23"/>
        <v>251983.508</v>
      </c>
    </row>
    <row r="10" spans="1:61" ht="15" hidden="1" x14ac:dyDescent="0.25">
      <c r="A10" s="210" t="s">
        <v>587</v>
      </c>
      <c r="B10" s="88" t="s">
        <v>55</v>
      </c>
      <c r="C10" s="86">
        <v>1926</v>
      </c>
      <c r="D10" s="104" t="s">
        <v>169</v>
      </c>
      <c r="E10" s="158" t="s">
        <v>830</v>
      </c>
      <c r="F10" s="158" t="s">
        <v>823</v>
      </c>
      <c r="G10" s="158">
        <v>0.23</v>
      </c>
      <c r="H10" s="186">
        <v>512</v>
      </c>
      <c r="I10" s="46">
        <v>1292.0625</v>
      </c>
      <c r="J10" s="46">
        <v>199.53749999999999</v>
      </c>
      <c r="K10" s="205"/>
      <c r="L10" s="205">
        <v>100</v>
      </c>
      <c r="M10" s="205">
        <v>150</v>
      </c>
      <c r="N10" s="205"/>
      <c r="O10" s="205">
        <v>1000</v>
      </c>
      <c r="P10" s="205"/>
      <c r="Q10" s="205"/>
      <c r="R10" s="194">
        <v>650</v>
      </c>
      <c r="S10" s="194">
        <f t="shared" si="0"/>
        <v>0</v>
      </c>
      <c r="T10" s="194">
        <f t="shared" si="1"/>
        <v>51200</v>
      </c>
      <c r="U10" s="194">
        <f t="shared" si="2"/>
        <v>76800</v>
      </c>
      <c r="V10" s="194">
        <f t="shared" si="3"/>
        <v>0</v>
      </c>
      <c r="W10" s="194">
        <f t="shared" si="4"/>
        <v>1292062.5</v>
      </c>
      <c r="X10" s="194">
        <f t="shared" si="5"/>
        <v>0</v>
      </c>
      <c r="Y10" s="194">
        <f t="shared" si="6"/>
        <v>0</v>
      </c>
      <c r="Z10" s="194">
        <f t="shared" si="7"/>
        <v>129699.375</v>
      </c>
      <c r="AA10" s="97">
        <v>836363.63636363624</v>
      </c>
      <c r="AB10" s="97">
        <v>1527272.7272727271</v>
      </c>
      <c r="AC10" s="97"/>
      <c r="AD10" s="97">
        <v>6.59</v>
      </c>
      <c r="AE10" s="97">
        <v>9.06</v>
      </c>
      <c r="AF10" s="97"/>
      <c r="AG10" s="97">
        <v>119.93</v>
      </c>
      <c r="AH10" s="97"/>
      <c r="AI10" s="97">
        <v>9.06</v>
      </c>
      <c r="AJ10" s="97">
        <v>306.36</v>
      </c>
      <c r="AK10" s="97">
        <f t="shared" si="8"/>
        <v>0</v>
      </c>
      <c r="AL10" s="97">
        <f t="shared" si="9"/>
        <v>3374.08</v>
      </c>
      <c r="AM10" s="97">
        <f t="shared" si="10"/>
        <v>4638.72</v>
      </c>
      <c r="AN10" s="97">
        <f t="shared" si="11"/>
        <v>0</v>
      </c>
      <c r="AO10" s="97">
        <f t="shared" si="12"/>
        <v>154957.05562500001</v>
      </c>
      <c r="AP10" s="97">
        <f t="shared" si="13"/>
        <v>0</v>
      </c>
      <c r="AQ10" s="97"/>
      <c r="AR10" s="97">
        <f t="shared" si="14"/>
        <v>61130.308499999999</v>
      </c>
      <c r="AS10" s="97"/>
      <c r="AT10" s="97">
        <v>48.71</v>
      </c>
      <c r="AU10" s="97">
        <v>51.18</v>
      </c>
      <c r="AV10" s="97"/>
      <c r="AW10" s="97">
        <v>181.44</v>
      </c>
      <c r="AX10" s="97"/>
      <c r="AY10" s="97"/>
      <c r="AZ10" s="97">
        <v>348.05</v>
      </c>
      <c r="BA10" s="97">
        <f t="shared" si="15"/>
        <v>0</v>
      </c>
      <c r="BB10" s="97">
        <f t="shared" si="16"/>
        <v>24939.52</v>
      </c>
      <c r="BC10" s="97">
        <f t="shared" si="17"/>
        <v>26204.16</v>
      </c>
      <c r="BD10" s="97">
        <f t="shared" si="18"/>
        <v>0</v>
      </c>
      <c r="BE10" s="97">
        <f t="shared" si="19"/>
        <v>234431.82</v>
      </c>
      <c r="BF10" s="97">
        <f t="shared" si="20"/>
        <v>0</v>
      </c>
      <c r="BG10" s="97">
        <f t="shared" si="21"/>
        <v>0</v>
      </c>
      <c r="BH10" s="97">
        <f t="shared" si="22"/>
        <v>69449.026874999996</v>
      </c>
      <c r="BI10" s="97">
        <f t="shared" si="23"/>
        <v>285575.5</v>
      </c>
    </row>
    <row r="11" spans="1:61" ht="15" hidden="1" x14ac:dyDescent="0.25">
      <c r="A11" s="210" t="s">
        <v>588</v>
      </c>
      <c r="B11" s="88" t="s">
        <v>57</v>
      </c>
      <c r="C11" s="86">
        <v>1926</v>
      </c>
      <c r="D11" s="104" t="s">
        <v>169</v>
      </c>
      <c r="E11" s="158" t="s">
        <v>830</v>
      </c>
      <c r="F11" s="158" t="s">
        <v>823</v>
      </c>
      <c r="G11" s="158">
        <v>0.23</v>
      </c>
      <c r="H11" s="186">
        <v>364</v>
      </c>
      <c r="I11" s="46">
        <v>981.36249999999995</v>
      </c>
      <c r="J11" s="46">
        <v>140.63749999999999</v>
      </c>
      <c r="K11" s="205"/>
      <c r="L11" s="205">
        <v>100</v>
      </c>
      <c r="M11" s="205">
        <v>150</v>
      </c>
      <c r="N11" s="205"/>
      <c r="O11" s="205">
        <v>1000</v>
      </c>
      <c r="P11" s="205"/>
      <c r="Q11" s="205"/>
      <c r="R11" s="194">
        <v>650</v>
      </c>
      <c r="S11" s="194">
        <f t="shared" si="0"/>
        <v>0</v>
      </c>
      <c r="T11" s="194">
        <f t="shared" si="1"/>
        <v>36400</v>
      </c>
      <c r="U11" s="194">
        <f t="shared" si="2"/>
        <v>54600</v>
      </c>
      <c r="V11" s="194">
        <f t="shared" si="3"/>
        <v>0</v>
      </c>
      <c r="W11" s="194">
        <f t="shared" si="4"/>
        <v>981362.5</v>
      </c>
      <c r="X11" s="194">
        <f t="shared" si="5"/>
        <v>0</v>
      </c>
      <c r="Y11" s="194">
        <f t="shared" si="6"/>
        <v>0</v>
      </c>
      <c r="Z11" s="194">
        <f t="shared" si="7"/>
        <v>91414.374999999985</v>
      </c>
      <c r="AA11" s="97">
        <v>645454.54545454541</v>
      </c>
      <c r="AB11" s="97">
        <v>1145454.5454545454</v>
      </c>
      <c r="AC11" s="97"/>
      <c r="AD11" s="97">
        <v>6.59</v>
      </c>
      <c r="AE11" s="97">
        <v>9.06</v>
      </c>
      <c r="AF11" s="97"/>
      <c r="AG11" s="97">
        <v>119.93</v>
      </c>
      <c r="AH11" s="97"/>
      <c r="AI11" s="97">
        <v>9.06</v>
      </c>
      <c r="AJ11" s="97">
        <v>306.36</v>
      </c>
      <c r="AK11" s="97">
        <f t="shared" si="8"/>
        <v>0</v>
      </c>
      <c r="AL11" s="97">
        <f t="shared" si="9"/>
        <v>2398.7599999999998</v>
      </c>
      <c r="AM11" s="97">
        <f t="shared" si="10"/>
        <v>3297.84</v>
      </c>
      <c r="AN11" s="97">
        <f t="shared" si="11"/>
        <v>0</v>
      </c>
      <c r="AO11" s="97">
        <f t="shared" si="12"/>
        <v>117694.804625</v>
      </c>
      <c r="AP11" s="97">
        <f t="shared" si="13"/>
        <v>0</v>
      </c>
      <c r="AQ11" s="97"/>
      <c r="AR11" s="97">
        <f t="shared" si="14"/>
        <v>43085.7045</v>
      </c>
      <c r="AS11" s="97"/>
      <c r="AT11" s="97">
        <v>48.71</v>
      </c>
      <c r="AU11" s="97">
        <v>51.18</v>
      </c>
      <c r="AV11" s="97"/>
      <c r="AW11" s="97">
        <v>181.44</v>
      </c>
      <c r="AX11" s="97"/>
      <c r="AY11" s="97"/>
      <c r="AZ11" s="97">
        <v>348.05</v>
      </c>
      <c r="BA11" s="97">
        <f t="shared" si="15"/>
        <v>0</v>
      </c>
      <c r="BB11" s="97">
        <f t="shared" si="16"/>
        <v>17730.439999999999</v>
      </c>
      <c r="BC11" s="97">
        <f t="shared" si="17"/>
        <v>18629.52</v>
      </c>
      <c r="BD11" s="97">
        <f t="shared" si="18"/>
        <v>0</v>
      </c>
      <c r="BE11" s="97">
        <f t="shared" si="19"/>
        <v>178058.41199999998</v>
      </c>
      <c r="BF11" s="97">
        <f t="shared" si="20"/>
        <v>0</v>
      </c>
      <c r="BG11" s="97">
        <f t="shared" si="21"/>
        <v>0</v>
      </c>
      <c r="BH11" s="97">
        <f t="shared" si="22"/>
        <v>48948.881874999999</v>
      </c>
      <c r="BI11" s="97">
        <f t="shared" si="23"/>
        <v>214418.37199999997</v>
      </c>
    </row>
    <row r="12" spans="1:61" ht="15" hidden="1" x14ac:dyDescent="0.25">
      <c r="A12" s="210" t="s">
        <v>589</v>
      </c>
      <c r="B12" s="88" t="s">
        <v>59</v>
      </c>
      <c r="C12" s="86">
        <v>1926</v>
      </c>
      <c r="D12" s="104" t="s">
        <v>169</v>
      </c>
      <c r="E12" s="158" t="s">
        <v>830</v>
      </c>
      <c r="F12" s="158" t="s">
        <v>823</v>
      </c>
      <c r="G12" s="158">
        <v>0.23</v>
      </c>
      <c r="H12" s="186">
        <v>512</v>
      </c>
      <c r="I12" s="46">
        <v>1292.0625</v>
      </c>
      <c r="J12" s="46">
        <v>199.53749999999999</v>
      </c>
      <c r="K12" s="205"/>
      <c r="L12" s="205">
        <v>100</v>
      </c>
      <c r="M12" s="205">
        <v>150</v>
      </c>
      <c r="N12" s="205"/>
      <c r="O12" s="205">
        <v>1000</v>
      </c>
      <c r="P12" s="205"/>
      <c r="Q12" s="205"/>
      <c r="R12" s="194">
        <v>650</v>
      </c>
      <c r="S12" s="194">
        <f t="shared" si="0"/>
        <v>0</v>
      </c>
      <c r="T12" s="194">
        <f t="shared" si="1"/>
        <v>51200</v>
      </c>
      <c r="U12" s="194">
        <f t="shared" si="2"/>
        <v>76800</v>
      </c>
      <c r="V12" s="194">
        <f t="shared" si="3"/>
        <v>0</v>
      </c>
      <c r="W12" s="194">
        <f t="shared" si="4"/>
        <v>1292062.5</v>
      </c>
      <c r="X12" s="194">
        <f t="shared" si="5"/>
        <v>0</v>
      </c>
      <c r="Y12" s="194">
        <f t="shared" si="6"/>
        <v>0</v>
      </c>
      <c r="Z12" s="194">
        <f t="shared" si="7"/>
        <v>129699.375</v>
      </c>
      <c r="AA12" s="97">
        <v>890909.09090909082</v>
      </c>
      <c r="AB12" s="97">
        <v>1636363.6363636362</v>
      </c>
      <c r="AC12" s="97"/>
      <c r="AD12" s="97">
        <v>6.59</v>
      </c>
      <c r="AE12" s="97">
        <v>9.06</v>
      </c>
      <c r="AF12" s="97"/>
      <c r="AG12" s="97">
        <v>119.93</v>
      </c>
      <c r="AH12" s="97"/>
      <c r="AI12" s="97">
        <v>9.06</v>
      </c>
      <c r="AJ12" s="97">
        <v>306.36</v>
      </c>
      <c r="AK12" s="97">
        <f t="shared" si="8"/>
        <v>0</v>
      </c>
      <c r="AL12" s="97">
        <f t="shared" si="9"/>
        <v>3374.08</v>
      </c>
      <c r="AM12" s="97">
        <f t="shared" si="10"/>
        <v>4638.72</v>
      </c>
      <c r="AN12" s="97">
        <f t="shared" si="11"/>
        <v>0</v>
      </c>
      <c r="AO12" s="97">
        <f t="shared" si="12"/>
        <v>154957.05562500001</v>
      </c>
      <c r="AP12" s="97">
        <f t="shared" si="13"/>
        <v>0</v>
      </c>
      <c r="AQ12" s="97"/>
      <c r="AR12" s="97">
        <f t="shared" si="14"/>
        <v>61130.308499999999</v>
      </c>
      <c r="AS12" s="97"/>
      <c r="AT12" s="97">
        <v>48.71</v>
      </c>
      <c r="AU12" s="97">
        <v>51.18</v>
      </c>
      <c r="AV12" s="97"/>
      <c r="AW12" s="97">
        <v>181.44</v>
      </c>
      <c r="AX12" s="97"/>
      <c r="AY12" s="97"/>
      <c r="AZ12" s="97">
        <v>348.05</v>
      </c>
      <c r="BA12" s="97">
        <f t="shared" si="15"/>
        <v>0</v>
      </c>
      <c r="BB12" s="97">
        <f t="shared" si="16"/>
        <v>24939.52</v>
      </c>
      <c r="BC12" s="97">
        <f t="shared" si="17"/>
        <v>26204.16</v>
      </c>
      <c r="BD12" s="97">
        <f t="shared" si="18"/>
        <v>0</v>
      </c>
      <c r="BE12" s="97">
        <f t="shared" si="19"/>
        <v>234431.82</v>
      </c>
      <c r="BF12" s="97">
        <f t="shared" si="20"/>
        <v>0</v>
      </c>
      <c r="BG12" s="97">
        <f t="shared" si="21"/>
        <v>0</v>
      </c>
      <c r="BH12" s="97">
        <f t="shared" si="22"/>
        <v>69449.026874999996</v>
      </c>
      <c r="BI12" s="97">
        <f t="shared" si="23"/>
        <v>285575.5</v>
      </c>
    </row>
    <row r="13" spans="1:61" ht="15" hidden="1" x14ac:dyDescent="0.25">
      <c r="A13" s="211" t="s">
        <v>590</v>
      </c>
      <c r="B13" s="88" t="s">
        <v>61</v>
      </c>
      <c r="C13" s="86">
        <v>1924</v>
      </c>
      <c r="D13" s="104" t="s">
        <v>169</v>
      </c>
      <c r="E13" s="158" t="s">
        <v>830</v>
      </c>
      <c r="F13" s="158" t="s">
        <v>823</v>
      </c>
      <c r="G13" s="158">
        <v>0.23</v>
      </c>
      <c r="H13" s="190">
        <v>460</v>
      </c>
      <c r="I13" s="46">
        <v>1134.5625</v>
      </c>
      <c r="J13" s="46">
        <v>185.4375</v>
      </c>
      <c r="K13" s="205"/>
      <c r="L13" s="205">
        <v>100</v>
      </c>
      <c r="M13" s="205">
        <v>150</v>
      </c>
      <c r="N13" s="205"/>
      <c r="O13" s="205">
        <v>1000</v>
      </c>
      <c r="P13" s="205"/>
      <c r="Q13" s="205"/>
      <c r="R13" s="194">
        <v>650</v>
      </c>
      <c r="S13" s="194">
        <f t="shared" si="0"/>
        <v>0</v>
      </c>
      <c r="T13" s="194">
        <f t="shared" si="1"/>
        <v>46000</v>
      </c>
      <c r="U13" s="194">
        <f t="shared" si="2"/>
        <v>69000</v>
      </c>
      <c r="V13" s="194">
        <f t="shared" si="3"/>
        <v>0</v>
      </c>
      <c r="W13" s="194">
        <f t="shared" si="4"/>
        <v>1134562.5</v>
      </c>
      <c r="X13" s="194">
        <f t="shared" si="5"/>
        <v>0</v>
      </c>
      <c r="Y13" s="194">
        <f t="shared" si="6"/>
        <v>0</v>
      </c>
      <c r="Z13" s="194">
        <f t="shared" si="7"/>
        <v>120534.375</v>
      </c>
      <c r="AA13" s="97">
        <v>645454.54545454541</v>
      </c>
      <c r="AB13" s="97">
        <v>1145454.5454545454</v>
      </c>
      <c r="AC13" s="97"/>
      <c r="AD13" s="97">
        <v>6.59</v>
      </c>
      <c r="AE13" s="97">
        <v>9.06</v>
      </c>
      <c r="AF13" s="97"/>
      <c r="AG13" s="97">
        <v>119.93</v>
      </c>
      <c r="AH13" s="97"/>
      <c r="AI13" s="97">
        <v>9.06</v>
      </c>
      <c r="AJ13" s="97">
        <v>306.36</v>
      </c>
      <c r="AK13" s="97">
        <f t="shared" si="8"/>
        <v>0</v>
      </c>
      <c r="AL13" s="97">
        <f t="shared" si="9"/>
        <v>3031.4</v>
      </c>
      <c r="AM13" s="97">
        <f t="shared" si="10"/>
        <v>4167.6000000000004</v>
      </c>
      <c r="AN13" s="97">
        <f t="shared" si="11"/>
        <v>0</v>
      </c>
      <c r="AO13" s="97">
        <f t="shared" si="12"/>
        <v>136068.080625</v>
      </c>
      <c r="AP13" s="97">
        <f t="shared" si="13"/>
        <v>0</v>
      </c>
      <c r="AQ13" s="97"/>
      <c r="AR13" s="97">
        <f t="shared" si="14"/>
        <v>56810.6325</v>
      </c>
      <c r="AS13" s="97"/>
      <c r="AT13" s="97">
        <v>48.71</v>
      </c>
      <c r="AU13" s="97">
        <v>51.18</v>
      </c>
      <c r="AV13" s="97"/>
      <c r="AW13" s="97">
        <v>181.44</v>
      </c>
      <c r="AX13" s="97"/>
      <c r="AY13" s="97"/>
      <c r="AZ13" s="97">
        <v>348.05</v>
      </c>
      <c r="BA13" s="97">
        <f t="shared" si="15"/>
        <v>0</v>
      </c>
      <c r="BB13" s="97">
        <f t="shared" si="16"/>
        <v>22406.600000000002</v>
      </c>
      <c r="BC13" s="97">
        <f t="shared" si="17"/>
        <v>23542.799999999999</v>
      </c>
      <c r="BD13" s="97">
        <f t="shared" si="18"/>
        <v>0</v>
      </c>
      <c r="BE13" s="97">
        <f t="shared" si="19"/>
        <v>205855.02</v>
      </c>
      <c r="BF13" s="97">
        <f t="shared" si="20"/>
        <v>0</v>
      </c>
      <c r="BG13" s="97">
        <f t="shared" si="21"/>
        <v>0</v>
      </c>
      <c r="BH13" s="97">
        <f t="shared" si="22"/>
        <v>64541.521874999999</v>
      </c>
      <c r="BI13" s="97">
        <f t="shared" si="23"/>
        <v>251804.41999999998</v>
      </c>
    </row>
    <row r="14" spans="1:61" ht="15" hidden="1" x14ac:dyDescent="0.25">
      <c r="A14" s="211" t="s">
        <v>591</v>
      </c>
      <c r="B14" s="88" t="s">
        <v>66</v>
      </c>
      <c r="C14" s="86">
        <v>1924</v>
      </c>
      <c r="D14" s="104" t="s">
        <v>169</v>
      </c>
      <c r="E14" s="158" t="s">
        <v>830</v>
      </c>
      <c r="F14" s="158" t="s">
        <v>823</v>
      </c>
      <c r="G14" s="158">
        <v>0.23</v>
      </c>
      <c r="H14" s="190">
        <v>460</v>
      </c>
      <c r="I14" s="46">
        <v>1134.5625</v>
      </c>
      <c r="J14" s="46">
        <v>185.4375</v>
      </c>
      <c r="K14" s="205"/>
      <c r="L14" s="205">
        <v>100</v>
      </c>
      <c r="M14" s="205">
        <v>150</v>
      </c>
      <c r="N14" s="205"/>
      <c r="O14" s="205">
        <v>1000</v>
      </c>
      <c r="P14" s="205"/>
      <c r="Q14" s="205"/>
      <c r="R14" s="194">
        <v>650</v>
      </c>
      <c r="S14" s="194">
        <f t="shared" si="0"/>
        <v>0</v>
      </c>
      <c r="T14" s="194">
        <f t="shared" si="1"/>
        <v>46000</v>
      </c>
      <c r="U14" s="194">
        <f t="shared" si="2"/>
        <v>69000</v>
      </c>
      <c r="V14" s="194">
        <f t="shared" si="3"/>
        <v>0</v>
      </c>
      <c r="W14" s="194">
        <f t="shared" si="4"/>
        <v>1134562.5</v>
      </c>
      <c r="X14" s="194">
        <f t="shared" si="5"/>
        <v>0</v>
      </c>
      <c r="Y14" s="194">
        <f t="shared" si="6"/>
        <v>0</v>
      </c>
      <c r="Z14" s="194">
        <f t="shared" si="7"/>
        <v>120534.375</v>
      </c>
      <c r="AA14" s="97">
        <v>618181.81818181812</v>
      </c>
      <c r="AB14" s="97">
        <v>1090909.0909090908</v>
      </c>
      <c r="AC14" s="97"/>
      <c r="AD14" s="97">
        <v>6.59</v>
      </c>
      <c r="AE14" s="97">
        <v>9.06</v>
      </c>
      <c r="AF14" s="97"/>
      <c r="AG14" s="97">
        <v>119.93</v>
      </c>
      <c r="AH14" s="97"/>
      <c r="AI14" s="97">
        <v>9.06</v>
      </c>
      <c r="AJ14" s="97">
        <v>306.36</v>
      </c>
      <c r="AK14" s="97">
        <f t="shared" si="8"/>
        <v>0</v>
      </c>
      <c r="AL14" s="97">
        <f t="shared" si="9"/>
        <v>3031.4</v>
      </c>
      <c r="AM14" s="97">
        <f t="shared" si="10"/>
        <v>4167.6000000000004</v>
      </c>
      <c r="AN14" s="97">
        <f t="shared" si="11"/>
        <v>0</v>
      </c>
      <c r="AO14" s="97">
        <f t="shared" si="12"/>
        <v>136068.080625</v>
      </c>
      <c r="AP14" s="97">
        <f t="shared" si="13"/>
        <v>0</v>
      </c>
      <c r="AQ14" s="97"/>
      <c r="AR14" s="97">
        <f t="shared" si="14"/>
        <v>56810.6325</v>
      </c>
      <c r="AS14" s="97"/>
      <c r="AT14" s="97">
        <v>48.71</v>
      </c>
      <c r="AU14" s="97">
        <v>51.18</v>
      </c>
      <c r="AV14" s="97"/>
      <c r="AW14" s="97">
        <v>181.44</v>
      </c>
      <c r="AX14" s="97"/>
      <c r="AY14" s="97"/>
      <c r="AZ14" s="97">
        <v>348.05</v>
      </c>
      <c r="BA14" s="97">
        <f t="shared" si="15"/>
        <v>0</v>
      </c>
      <c r="BB14" s="97">
        <f t="shared" si="16"/>
        <v>22406.600000000002</v>
      </c>
      <c r="BC14" s="97">
        <f t="shared" si="17"/>
        <v>23542.799999999999</v>
      </c>
      <c r="BD14" s="97">
        <f t="shared" si="18"/>
        <v>0</v>
      </c>
      <c r="BE14" s="97">
        <f t="shared" si="19"/>
        <v>205855.02</v>
      </c>
      <c r="BF14" s="97">
        <f t="shared" si="20"/>
        <v>0</v>
      </c>
      <c r="BG14" s="97">
        <f t="shared" si="21"/>
        <v>0</v>
      </c>
      <c r="BH14" s="97">
        <f t="shared" si="22"/>
        <v>64541.521874999999</v>
      </c>
      <c r="BI14" s="97">
        <f t="shared" si="23"/>
        <v>251804.41999999998</v>
      </c>
    </row>
    <row r="15" spans="1:61" ht="15" hidden="1" x14ac:dyDescent="0.25">
      <c r="A15" s="211" t="s">
        <v>592</v>
      </c>
      <c r="B15" s="88" t="s">
        <v>69</v>
      </c>
      <c r="C15" s="86">
        <v>1924</v>
      </c>
      <c r="D15" s="104" t="s">
        <v>169</v>
      </c>
      <c r="E15" s="158" t="s">
        <v>830</v>
      </c>
      <c r="F15" s="158" t="s">
        <v>823</v>
      </c>
      <c r="G15" s="158">
        <v>0.23</v>
      </c>
      <c r="H15" s="190">
        <v>460</v>
      </c>
      <c r="I15" s="46">
        <v>1134.5625</v>
      </c>
      <c r="J15" s="46">
        <v>185.4375</v>
      </c>
      <c r="K15" s="205"/>
      <c r="L15" s="205">
        <v>100</v>
      </c>
      <c r="M15" s="205">
        <v>150</v>
      </c>
      <c r="N15" s="205"/>
      <c r="O15" s="205">
        <v>1000</v>
      </c>
      <c r="P15" s="205"/>
      <c r="Q15" s="205"/>
      <c r="R15" s="194">
        <v>650</v>
      </c>
      <c r="S15" s="194">
        <f t="shared" si="0"/>
        <v>0</v>
      </c>
      <c r="T15" s="194">
        <f t="shared" si="1"/>
        <v>46000</v>
      </c>
      <c r="U15" s="194">
        <f t="shared" si="2"/>
        <v>69000</v>
      </c>
      <c r="V15" s="194">
        <f t="shared" si="3"/>
        <v>0</v>
      </c>
      <c r="W15" s="194">
        <f t="shared" si="4"/>
        <v>1134562.5</v>
      </c>
      <c r="X15" s="194">
        <f t="shared" si="5"/>
        <v>0</v>
      </c>
      <c r="Y15" s="194">
        <f t="shared" si="6"/>
        <v>0</v>
      </c>
      <c r="Z15" s="194">
        <f t="shared" si="7"/>
        <v>120534.375</v>
      </c>
      <c r="AA15" s="97">
        <v>727272.72727272729</v>
      </c>
      <c r="AB15" s="97">
        <v>1309090.9090909089</v>
      </c>
      <c r="AC15" s="97"/>
      <c r="AD15" s="97">
        <v>6.59</v>
      </c>
      <c r="AE15" s="97">
        <v>9.06</v>
      </c>
      <c r="AF15" s="97"/>
      <c r="AG15" s="97">
        <v>119.93</v>
      </c>
      <c r="AH15" s="97"/>
      <c r="AI15" s="97">
        <v>9.06</v>
      </c>
      <c r="AJ15" s="97">
        <v>306.36</v>
      </c>
      <c r="AK15" s="97">
        <f t="shared" si="8"/>
        <v>0</v>
      </c>
      <c r="AL15" s="97">
        <f t="shared" si="9"/>
        <v>3031.4</v>
      </c>
      <c r="AM15" s="97">
        <f t="shared" si="10"/>
        <v>4167.6000000000004</v>
      </c>
      <c r="AN15" s="97">
        <f t="shared" si="11"/>
        <v>0</v>
      </c>
      <c r="AO15" s="97">
        <f t="shared" si="12"/>
        <v>136068.080625</v>
      </c>
      <c r="AP15" s="97">
        <f t="shared" si="13"/>
        <v>0</v>
      </c>
      <c r="AQ15" s="97"/>
      <c r="AR15" s="97">
        <f t="shared" si="14"/>
        <v>56810.6325</v>
      </c>
      <c r="AS15" s="97"/>
      <c r="AT15" s="97">
        <v>48.71</v>
      </c>
      <c r="AU15" s="97">
        <v>51.18</v>
      </c>
      <c r="AV15" s="97"/>
      <c r="AW15" s="97">
        <v>181.44</v>
      </c>
      <c r="AX15" s="97"/>
      <c r="AY15" s="97"/>
      <c r="AZ15" s="97">
        <v>348.05</v>
      </c>
      <c r="BA15" s="97">
        <f t="shared" si="15"/>
        <v>0</v>
      </c>
      <c r="BB15" s="97">
        <f t="shared" si="16"/>
        <v>22406.600000000002</v>
      </c>
      <c r="BC15" s="97">
        <f t="shared" si="17"/>
        <v>23542.799999999999</v>
      </c>
      <c r="BD15" s="97">
        <f t="shared" si="18"/>
        <v>0</v>
      </c>
      <c r="BE15" s="97">
        <f t="shared" si="19"/>
        <v>205855.02</v>
      </c>
      <c r="BF15" s="97">
        <f t="shared" si="20"/>
        <v>0</v>
      </c>
      <c r="BG15" s="97">
        <f t="shared" si="21"/>
        <v>0</v>
      </c>
      <c r="BH15" s="97">
        <f t="shared" si="22"/>
        <v>64541.521874999999</v>
      </c>
      <c r="BI15" s="97">
        <f t="shared" si="23"/>
        <v>251804.41999999998</v>
      </c>
    </row>
    <row r="16" spans="1:61" ht="15" hidden="1" x14ac:dyDescent="0.25">
      <c r="A16" s="211" t="s">
        <v>220</v>
      </c>
      <c r="B16" s="88" t="s">
        <v>71</v>
      </c>
      <c r="C16" s="86">
        <v>1924</v>
      </c>
      <c r="D16" s="104" t="s">
        <v>169</v>
      </c>
      <c r="E16" s="158" t="s">
        <v>830</v>
      </c>
      <c r="F16" s="158" t="s">
        <v>823</v>
      </c>
      <c r="G16" s="158">
        <v>0.23</v>
      </c>
      <c r="H16" s="190">
        <v>460</v>
      </c>
      <c r="I16" s="46">
        <v>1134.5625</v>
      </c>
      <c r="J16" s="46">
        <v>185.4375</v>
      </c>
      <c r="K16" s="205"/>
      <c r="L16" s="205">
        <v>100</v>
      </c>
      <c r="M16" s="205">
        <v>150</v>
      </c>
      <c r="N16" s="205"/>
      <c r="O16" s="205">
        <v>1000</v>
      </c>
      <c r="P16" s="205"/>
      <c r="Q16" s="205"/>
      <c r="R16" s="194">
        <v>650</v>
      </c>
      <c r="S16" s="194">
        <f t="shared" si="0"/>
        <v>0</v>
      </c>
      <c r="T16" s="194">
        <f t="shared" si="1"/>
        <v>46000</v>
      </c>
      <c r="U16" s="194">
        <f t="shared" si="2"/>
        <v>69000</v>
      </c>
      <c r="V16" s="194">
        <f t="shared" si="3"/>
        <v>0</v>
      </c>
      <c r="W16" s="194">
        <f t="shared" si="4"/>
        <v>1134562.5</v>
      </c>
      <c r="X16" s="194">
        <f t="shared" si="5"/>
        <v>0</v>
      </c>
      <c r="Y16" s="194">
        <f t="shared" si="6"/>
        <v>0</v>
      </c>
      <c r="Z16" s="194">
        <f t="shared" si="7"/>
        <v>120534.375</v>
      </c>
      <c r="AA16" s="97">
        <v>618181.81818181812</v>
      </c>
      <c r="AB16" s="97">
        <v>1090909.0909090908</v>
      </c>
      <c r="AC16" s="97"/>
      <c r="AD16" s="97">
        <v>6.59</v>
      </c>
      <c r="AE16" s="97">
        <v>9.06</v>
      </c>
      <c r="AF16" s="97"/>
      <c r="AG16" s="97">
        <v>119.93</v>
      </c>
      <c r="AH16" s="97"/>
      <c r="AI16" s="97">
        <v>9.06</v>
      </c>
      <c r="AJ16" s="97">
        <v>306.36</v>
      </c>
      <c r="AK16" s="97">
        <f t="shared" si="8"/>
        <v>0</v>
      </c>
      <c r="AL16" s="97">
        <f t="shared" si="9"/>
        <v>3031.4</v>
      </c>
      <c r="AM16" s="97">
        <f t="shared" si="10"/>
        <v>4167.6000000000004</v>
      </c>
      <c r="AN16" s="97">
        <f t="shared" si="11"/>
        <v>0</v>
      </c>
      <c r="AO16" s="97">
        <f t="shared" si="12"/>
        <v>136068.080625</v>
      </c>
      <c r="AP16" s="97">
        <f t="shared" si="13"/>
        <v>0</v>
      </c>
      <c r="AQ16" s="97"/>
      <c r="AR16" s="97">
        <f t="shared" si="14"/>
        <v>56810.6325</v>
      </c>
      <c r="AS16" s="97"/>
      <c r="AT16" s="97">
        <v>48.71</v>
      </c>
      <c r="AU16" s="97">
        <v>51.18</v>
      </c>
      <c r="AV16" s="97"/>
      <c r="AW16" s="97">
        <v>181.44</v>
      </c>
      <c r="AX16" s="97"/>
      <c r="AY16" s="97"/>
      <c r="AZ16" s="97">
        <v>348.05</v>
      </c>
      <c r="BA16" s="97">
        <f t="shared" si="15"/>
        <v>0</v>
      </c>
      <c r="BB16" s="97">
        <f t="shared" si="16"/>
        <v>22406.600000000002</v>
      </c>
      <c r="BC16" s="97">
        <f t="shared" si="17"/>
        <v>23542.799999999999</v>
      </c>
      <c r="BD16" s="97">
        <f t="shared" si="18"/>
        <v>0</v>
      </c>
      <c r="BE16" s="97">
        <f t="shared" si="19"/>
        <v>205855.02</v>
      </c>
      <c r="BF16" s="97">
        <f t="shared" si="20"/>
        <v>0</v>
      </c>
      <c r="BG16" s="97">
        <f t="shared" si="21"/>
        <v>0</v>
      </c>
      <c r="BH16" s="97">
        <f t="shared" si="22"/>
        <v>64541.521874999999</v>
      </c>
      <c r="BI16" s="97">
        <f t="shared" si="23"/>
        <v>251804.41999999998</v>
      </c>
    </row>
    <row r="17" spans="1:61" ht="15" hidden="1" x14ac:dyDescent="0.25">
      <c r="A17" s="211" t="s">
        <v>226</v>
      </c>
      <c r="B17" s="88" t="s">
        <v>74</v>
      </c>
      <c r="C17" s="86">
        <v>1924</v>
      </c>
      <c r="D17" s="104" t="s">
        <v>169</v>
      </c>
      <c r="E17" s="158" t="s">
        <v>830</v>
      </c>
      <c r="F17" s="158" t="s">
        <v>823</v>
      </c>
      <c r="G17" s="158">
        <v>0.23</v>
      </c>
      <c r="H17" s="190">
        <v>460</v>
      </c>
      <c r="I17" s="46">
        <v>1134.5625</v>
      </c>
      <c r="J17" s="46">
        <v>185.4375</v>
      </c>
      <c r="K17" s="205"/>
      <c r="L17" s="205">
        <v>100</v>
      </c>
      <c r="M17" s="205">
        <v>150</v>
      </c>
      <c r="N17" s="205"/>
      <c r="O17" s="205">
        <v>1000</v>
      </c>
      <c r="P17" s="205"/>
      <c r="Q17" s="205"/>
      <c r="R17" s="194">
        <v>650</v>
      </c>
      <c r="S17" s="194">
        <f t="shared" si="0"/>
        <v>0</v>
      </c>
      <c r="T17" s="194">
        <f t="shared" si="1"/>
        <v>46000</v>
      </c>
      <c r="U17" s="194">
        <f t="shared" si="2"/>
        <v>69000</v>
      </c>
      <c r="V17" s="194">
        <f t="shared" si="3"/>
        <v>0</v>
      </c>
      <c r="W17" s="194">
        <f t="shared" si="4"/>
        <v>1134562.5</v>
      </c>
      <c r="X17" s="194">
        <f t="shared" si="5"/>
        <v>0</v>
      </c>
      <c r="Y17" s="194">
        <f t="shared" si="6"/>
        <v>0</v>
      </c>
      <c r="Z17" s="194">
        <f t="shared" si="7"/>
        <v>120534.375</v>
      </c>
      <c r="AA17" s="97">
        <v>672727.27272727271</v>
      </c>
      <c r="AB17" s="97">
        <v>1200000</v>
      </c>
      <c r="AC17" s="97"/>
      <c r="AD17" s="97">
        <v>6.59</v>
      </c>
      <c r="AE17" s="97">
        <v>9.06</v>
      </c>
      <c r="AF17" s="97"/>
      <c r="AG17" s="97">
        <v>119.93</v>
      </c>
      <c r="AH17" s="97"/>
      <c r="AI17" s="97">
        <v>9.06</v>
      </c>
      <c r="AJ17" s="97">
        <v>306.36</v>
      </c>
      <c r="AK17" s="97">
        <f t="shared" si="8"/>
        <v>0</v>
      </c>
      <c r="AL17" s="97">
        <f t="shared" si="9"/>
        <v>3031.4</v>
      </c>
      <c r="AM17" s="97">
        <f t="shared" si="10"/>
        <v>4167.6000000000004</v>
      </c>
      <c r="AN17" s="97">
        <f t="shared" si="11"/>
        <v>0</v>
      </c>
      <c r="AO17" s="97">
        <f t="shared" si="12"/>
        <v>136068.080625</v>
      </c>
      <c r="AP17" s="97">
        <f t="shared" si="13"/>
        <v>0</v>
      </c>
      <c r="AQ17" s="97"/>
      <c r="AR17" s="97">
        <f t="shared" si="14"/>
        <v>56810.6325</v>
      </c>
      <c r="AS17" s="97"/>
      <c r="AT17" s="97">
        <v>48.71</v>
      </c>
      <c r="AU17" s="97">
        <v>51.18</v>
      </c>
      <c r="AV17" s="97"/>
      <c r="AW17" s="97">
        <v>181.44</v>
      </c>
      <c r="AX17" s="97"/>
      <c r="AY17" s="97"/>
      <c r="AZ17" s="97">
        <v>348.05</v>
      </c>
      <c r="BA17" s="97">
        <f t="shared" si="15"/>
        <v>0</v>
      </c>
      <c r="BB17" s="97">
        <f t="shared" si="16"/>
        <v>22406.600000000002</v>
      </c>
      <c r="BC17" s="97">
        <f t="shared" si="17"/>
        <v>23542.799999999999</v>
      </c>
      <c r="BD17" s="97">
        <f t="shared" si="18"/>
        <v>0</v>
      </c>
      <c r="BE17" s="97">
        <f t="shared" si="19"/>
        <v>205855.02</v>
      </c>
      <c r="BF17" s="97">
        <f t="shared" si="20"/>
        <v>0</v>
      </c>
      <c r="BG17" s="97">
        <f t="shared" si="21"/>
        <v>0</v>
      </c>
      <c r="BH17" s="97">
        <f t="shared" si="22"/>
        <v>64541.521874999999</v>
      </c>
      <c r="BI17" s="97">
        <f t="shared" si="23"/>
        <v>251804.41999999998</v>
      </c>
    </row>
    <row r="18" spans="1:61" ht="15" hidden="1" x14ac:dyDescent="0.25">
      <c r="A18" s="211" t="s">
        <v>223</v>
      </c>
      <c r="B18" s="88" t="s">
        <v>76</v>
      </c>
      <c r="C18" s="86">
        <v>1924</v>
      </c>
      <c r="D18" s="104" t="s">
        <v>169</v>
      </c>
      <c r="E18" s="158" t="s">
        <v>830</v>
      </c>
      <c r="F18" s="158" t="s">
        <v>823</v>
      </c>
      <c r="G18" s="158">
        <v>0.23</v>
      </c>
      <c r="H18" s="190">
        <v>460</v>
      </c>
      <c r="I18" s="46">
        <v>1134.5625</v>
      </c>
      <c r="J18" s="46">
        <v>185.4375</v>
      </c>
      <c r="K18" s="205"/>
      <c r="L18" s="205">
        <v>100</v>
      </c>
      <c r="M18" s="205">
        <v>150</v>
      </c>
      <c r="N18" s="205"/>
      <c r="O18" s="205">
        <v>1000</v>
      </c>
      <c r="P18" s="205"/>
      <c r="Q18" s="205"/>
      <c r="R18" s="194">
        <v>650</v>
      </c>
      <c r="S18" s="194">
        <f t="shared" si="0"/>
        <v>0</v>
      </c>
      <c r="T18" s="194">
        <f t="shared" si="1"/>
        <v>46000</v>
      </c>
      <c r="U18" s="194">
        <f t="shared" si="2"/>
        <v>69000</v>
      </c>
      <c r="V18" s="194">
        <f t="shared" si="3"/>
        <v>0</v>
      </c>
      <c r="W18" s="194">
        <f t="shared" si="4"/>
        <v>1134562.5</v>
      </c>
      <c r="X18" s="194">
        <f t="shared" si="5"/>
        <v>0</v>
      </c>
      <c r="Y18" s="194">
        <f t="shared" si="6"/>
        <v>0</v>
      </c>
      <c r="Z18" s="194">
        <f t="shared" si="7"/>
        <v>120534.375</v>
      </c>
      <c r="AA18" s="97">
        <v>645454.54545454541</v>
      </c>
      <c r="AB18" s="97">
        <v>1145454.5454545454</v>
      </c>
      <c r="AC18" s="97"/>
      <c r="AD18" s="97">
        <v>6.59</v>
      </c>
      <c r="AE18" s="97">
        <v>9.06</v>
      </c>
      <c r="AF18" s="97"/>
      <c r="AG18" s="97">
        <v>119.93</v>
      </c>
      <c r="AH18" s="97"/>
      <c r="AI18" s="97">
        <v>9.06</v>
      </c>
      <c r="AJ18" s="97">
        <v>306.36</v>
      </c>
      <c r="AK18" s="97">
        <f t="shared" si="8"/>
        <v>0</v>
      </c>
      <c r="AL18" s="97">
        <f t="shared" si="9"/>
        <v>3031.4</v>
      </c>
      <c r="AM18" s="97">
        <f t="shared" si="10"/>
        <v>4167.6000000000004</v>
      </c>
      <c r="AN18" s="97">
        <f t="shared" si="11"/>
        <v>0</v>
      </c>
      <c r="AO18" s="97">
        <f t="shared" si="12"/>
        <v>136068.080625</v>
      </c>
      <c r="AP18" s="97">
        <f t="shared" si="13"/>
        <v>0</v>
      </c>
      <c r="AQ18" s="97"/>
      <c r="AR18" s="97">
        <f t="shared" si="14"/>
        <v>56810.6325</v>
      </c>
      <c r="AS18" s="97"/>
      <c r="AT18" s="97">
        <v>48.71</v>
      </c>
      <c r="AU18" s="97">
        <v>51.18</v>
      </c>
      <c r="AV18" s="97"/>
      <c r="AW18" s="97">
        <v>181.44</v>
      </c>
      <c r="AX18" s="97"/>
      <c r="AY18" s="97"/>
      <c r="AZ18" s="97">
        <v>348.05</v>
      </c>
      <c r="BA18" s="97">
        <f t="shared" si="15"/>
        <v>0</v>
      </c>
      <c r="BB18" s="97">
        <f t="shared" si="16"/>
        <v>22406.600000000002</v>
      </c>
      <c r="BC18" s="97">
        <f t="shared" si="17"/>
        <v>23542.799999999999</v>
      </c>
      <c r="BD18" s="97">
        <f t="shared" si="18"/>
        <v>0</v>
      </c>
      <c r="BE18" s="97">
        <f t="shared" si="19"/>
        <v>205855.02</v>
      </c>
      <c r="BF18" s="97">
        <f t="shared" si="20"/>
        <v>0</v>
      </c>
      <c r="BG18" s="97">
        <f t="shared" si="21"/>
        <v>0</v>
      </c>
      <c r="BH18" s="97">
        <f t="shared" si="22"/>
        <v>64541.521874999999</v>
      </c>
      <c r="BI18" s="97">
        <f t="shared" si="23"/>
        <v>251804.41999999998</v>
      </c>
    </row>
    <row r="19" spans="1:61" ht="15" hidden="1" x14ac:dyDescent="0.25">
      <c r="A19" s="211" t="s">
        <v>593</v>
      </c>
      <c r="B19" s="88" t="s">
        <v>78</v>
      </c>
      <c r="C19" s="86">
        <v>1924</v>
      </c>
      <c r="D19" s="104" t="s">
        <v>169</v>
      </c>
      <c r="E19" s="158" t="s">
        <v>830</v>
      </c>
      <c r="F19" s="158" t="s">
        <v>823</v>
      </c>
      <c r="G19" s="158">
        <v>0.23</v>
      </c>
      <c r="H19" s="190">
        <v>655</v>
      </c>
      <c r="I19" s="46">
        <v>1570.4875</v>
      </c>
      <c r="J19" s="46">
        <v>264.3125</v>
      </c>
      <c r="K19" s="205"/>
      <c r="L19" s="205">
        <v>100</v>
      </c>
      <c r="M19" s="205">
        <v>150</v>
      </c>
      <c r="N19" s="205"/>
      <c r="O19" s="205">
        <v>1000</v>
      </c>
      <c r="P19" s="205"/>
      <c r="Q19" s="205"/>
      <c r="R19" s="194">
        <v>650</v>
      </c>
      <c r="S19" s="194">
        <f t="shared" si="0"/>
        <v>0</v>
      </c>
      <c r="T19" s="194">
        <f t="shared" si="1"/>
        <v>65500</v>
      </c>
      <c r="U19" s="194">
        <f t="shared" si="2"/>
        <v>98250</v>
      </c>
      <c r="V19" s="194">
        <f t="shared" si="3"/>
        <v>0</v>
      </c>
      <c r="W19" s="194">
        <f t="shared" si="4"/>
        <v>1570487.5</v>
      </c>
      <c r="X19" s="194">
        <f t="shared" si="5"/>
        <v>0</v>
      </c>
      <c r="Y19" s="194">
        <f t="shared" si="6"/>
        <v>0</v>
      </c>
      <c r="Z19" s="194">
        <f t="shared" si="7"/>
        <v>171803.125</v>
      </c>
      <c r="AA19" s="97">
        <v>781818.18181818177</v>
      </c>
      <c r="AB19" s="97">
        <v>1418181.8181818181</v>
      </c>
      <c r="AC19" s="97"/>
      <c r="AD19" s="97">
        <v>6.59</v>
      </c>
      <c r="AE19" s="97">
        <v>9.06</v>
      </c>
      <c r="AF19" s="97"/>
      <c r="AG19" s="97">
        <v>119.93</v>
      </c>
      <c r="AH19" s="97"/>
      <c r="AI19" s="97">
        <v>9.06</v>
      </c>
      <c r="AJ19" s="97">
        <v>306.36</v>
      </c>
      <c r="AK19" s="97">
        <f t="shared" si="8"/>
        <v>0</v>
      </c>
      <c r="AL19" s="97">
        <f t="shared" si="9"/>
        <v>4316.45</v>
      </c>
      <c r="AM19" s="97">
        <f t="shared" si="10"/>
        <v>5934.3</v>
      </c>
      <c r="AN19" s="97">
        <f t="shared" si="11"/>
        <v>0</v>
      </c>
      <c r="AO19" s="97">
        <f t="shared" si="12"/>
        <v>188348.565875</v>
      </c>
      <c r="AP19" s="97">
        <f t="shared" si="13"/>
        <v>0</v>
      </c>
      <c r="AQ19" s="97"/>
      <c r="AR19" s="97">
        <f t="shared" si="14"/>
        <v>80974.777499999997</v>
      </c>
      <c r="AS19" s="97"/>
      <c r="AT19" s="97">
        <v>48.71</v>
      </c>
      <c r="AU19" s="97">
        <v>51.18</v>
      </c>
      <c r="AV19" s="97"/>
      <c r="AW19" s="97">
        <v>181.44</v>
      </c>
      <c r="AX19" s="97"/>
      <c r="AY19" s="97"/>
      <c r="AZ19" s="97">
        <v>348.05</v>
      </c>
      <c r="BA19" s="97">
        <f t="shared" si="15"/>
        <v>0</v>
      </c>
      <c r="BB19" s="97">
        <f t="shared" si="16"/>
        <v>31905.05</v>
      </c>
      <c r="BC19" s="97">
        <f t="shared" si="17"/>
        <v>33522.9</v>
      </c>
      <c r="BD19" s="97">
        <f t="shared" si="18"/>
        <v>0</v>
      </c>
      <c r="BE19" s="97">
        <f t="shared" si="19"/>
        <v>284949.25199999998</v>
      </c>
      <c r="BF19" s="97">
        <f t="shared" si="20"/>
        <v>0</v>
      </c>
      <c r="BG19" s="97">
        <f t="shared" si="21"/>
        <v>0</v>
      </c>
      <c r="BH19" s="97">
        <f t="shared" si="22"/>
        <v>91993.965624999997</v>
      </c>
      <c r="BI19" s="97">
        <f t="shared" si="23"/>
        <v>350377.20199999999</v>
      </c>
    </row>
    <row r="20" spans="1:61" ht="15" hidden="1" x14ac:dyDescent="0.25">
      <c r="A20" s="211" t="s">
        <v>594</v>
      </c>
      <c r="B20" s="88" t="s">
        <v>80</v>
      </c>
      <c r="C20" s="86">
        <v>1924</v>
      </c>
      <c r="D20" s="104" t="s">
        <v>169</v>
      </c>
      <c r="E20" s="161" t="s">
        <v>830</v>
      </c>
      <c r="F20" s="158" t="s">
        <v>823</v>
      </c>
      <c r="G20" s="158">
        <v>0.23</v>
      </c>
      <c r="H20" s="190">
        <v>385</v>
      </c>
      <c r="I20" s="46">
        <v>1140.0374999999999</v>
      </c>
      <c r="J20" s="46">
        <v>153.5625</v>
      </c>
      <c r="K20" s="205"/>
      <c r="L20" s="205">
        <v>100</v>
      </c>
      <c r="M20" s="205">
        <v>150</v>
      </c>
      <c r="N20" s="205"/>
      <c r="O20" s="205">
        <v>1000</v>
      </c>
      <c r="P20" s="205"/>
      <c r="Q20" s="205"/>
      <c r="R20" s="194">
        <v>650</v>
      </c>
      <c r="S20" s="194">
        <f t="shared" si="0"/>
        <v>0</v>
      </c>
      <c r="T20" s="194">
        <f t="shared" si="1"/>
        <v>38500</v>
      </c>
      <c r="U20" s="194">
        <f t="shared" si="2"/>
        <v>57750</v>
      </c>
      <c r="V20" s="194">
        <f t="shared" si="3"/>
        <v>0</v>
      </c>
      <c r="W20" s="194">
        <f t="shared" si="4"/>
        <v>1140037.5</v>
      </c>
      <c r="X20" s="194">
        <f t="shared" si="5"/>
        <v>0</v>
      </c>
      <c r="Y20" s="194">
        <f t="shared" si="6"/>
        <v>0</v>
      </c>
      <c r="Z20" s="194">
        <f t="shared" si="7"/>
        <v>99815.625</v>
      </c>
      <c r="AA20" s="97">
        <v>618181.81818181812</v>
      </c>
      <c r="AB20" s="97">
        <v>1090909.0909090908</v>
      </c>
      <c r="AC20" s="97"/>
      <c r="AD20" s="97">
        <v>6.59</v>
      </c>
      <c r="AE20" s="97">
        <v>9.06</v>
      </c>
      <c r="AF20" s="97"/>
      <c r="AG20" s="97">
        <v>119.93</v>
      </c>
      <c r="AH20" s="97"/>
      <c r="AI20" s="97">
        <v>9.06</v>
      </c>
      <c r="AJ20" s="97">
        <v>306.36</v>
      </c>
      <c r="AK20" s="97">
        <f t="shared" si="8"/>
        <v>0</v>
      </c>
      <c r="AL20" s="97">
        <f t="shared" si="9"/>
        <v>2537.15</v>
      </c>
      <c r="AM20" s="97">
        <f t="shared" si="10"/>
        <v>3488.1000000000004</v>
      </c>
      <c r="AN20" s="97">
        <f t="shared" si="11"/>
        <v>0</v>
      </c>
      <c r="AO20" s="97">
        <f t="shared" si="12"/>
        <v>136724.69737499999</v>
      </c>
      <c r="AP20" s="97">
        <f t="shared" si="13"/>
        <v>0</v>
      </c>
      <c r="AQ20" s="97"/>
      <c r="AR20" s="97">
        <f t="shared" si="14"/>
        <v>47045.407500000001</v>
      </c>
      <c r="AS20" s="97"/>
      <c r="AT20" s="97">
        <v>48.71</v>
      </c>
      <c r="AU20" s="97">
        <v>51.18</v>
      </c>
      <c r="AV20" s="97"/>
      <c r="AW20" s="97">
        <v>181.44</v>
      </c>
      <c r="AX20" s="97"/>
      <c r="AY20" s="97"/>
      <c r="AZ20" s="97">
        <v>348.05</v>
      </c>
      <c r="BA20" s="97">
        <f t="shared" si="15"/>
        <v>0</v>
      </c>
      <c r="BB20" s="97">
        <f t="shared" si="16"/>
        <v>18753.349999999999</v>
      </c>
      <c r="BC20" s="97">
        <f t="shared" si="17"/>
        <v>19704.3</v>
      </c>
      <c r="BD20" s="97">
        <f t="shared" si="18"/>
        <v>0</v>
      </c>
      <c r="BE20" s="97">
        <f t="shared" si="19"/>
        <v>206848.40399999998</v>
      </c>
      <c r="BF20" s="97">
        <f t="shared" si="20"/>
        <v>0</v>
      </c>
      <c r="BG20" s="97">
        <f t="shared" si="21"/>
        <v>0</v>
      </c>
      <c r="BH20" s="97">
        <f t="shared" si="22"/>
        <v>53447.428124999999</v>
      </c>
      <c r="BI20" s="97">
        <f t="shared" si="23"/>
        <v>245306.05399999997</v>
      </c>
    </row>
    <row r="21" spans="1:61" ht="15" hidden="1" x14ac:dyDescent="0.25">
      <c r="A21" s="211" t="s">
        <v>595</v>
      </c>
      <c r="B21" s="88" t="s">
        <v>82</v>
      </c>
      <c r="C21" s="86">
        <v>1924</v>
      </c>
      <c r="D21" s="104" t="s">
        <v>169</v>
      </c>
      <c r="E21" s="158" t="s">
        <v>830</v>
      </c>
      <c r="F21" s="158" t="s">
        <v>823</v>
      </c>
      <c r="G21" s="158">
        <v>0.23</v>
      </c>
      <c r="H21" s="190">
        <v>460</v>
      </c>
      <c r="I21" s="46">
        <v>1134.5625</v>
      </c>
      <c r="J21" s="46">
        <v>185.4375</v>
      </c>
      <c r="K21" s="205"/>
      <c r="L21" s="205">
        <v>100</v>
      </c>
      <c r="M21" s="205">
        <v>150</v>
      </c>
      <c r="N21" s="205"/>
      <c r="O21" s="205">
        <v>1000</v>
      </c>
      <c r="P21" s="205"/>
      <c r="Q21" s="205"/>
      <c r="R21" s="194">
        <v>650</v>
      </c>
      <c r="S21" s="194">
        <f t="shared" si="0"/>
        <v>0</v>
      </c>
      <c r="T21" s="194">
        <f t="shared" si="1"/>
        <v>46000</v>
      </c>
      <c r="U21" s="194">
        <f t="shared" si="2"/>
        <v>69000</v>
      </c>
      <c r="V21" s="194">
        <f t="shared" si="3"/>
        <v>0</v>
      </c>
      <c r="W21" s="194">
        <f t="shared" si="4"/>
        <v>1134562.5</v>
      </c>
      <c r="X21" s="194">
        <f t="shared" si="5"/>
        <v>0</v>
      </c>
      <c r="Y21" s="194">
        <f t="shared" si="6"/>
        <v>0</v>
      </c>
      <c r="Z21" s="194">
        <f t="shared" si="7"/>
        <v>120534.375</v>
      </c>
      <c r="AA21" s="97">
        <v>672727.27272727271</v>
      </c>
      <c r="AB21" s="97">
        <v>1200000</v>
      </c>
      <c r="AC21" s="97"/>
      <c r="AD21" s="97">
        <v>6.59</v>
      </c>
      <c r="AE21" s="97">
        <v>9.06</v>
      </c>
      <c r="AF21" s="97"/>
      <c r="AG21" s="97">
        <v>119.93</v>
      </c>
      <c r="AH21" s="97"/>
      <c r="AI21" s="97">
        <v>9.06</v>
      </c>
      <c r="AJ21" s="97">
        <v>306.36</v>
      </c>
      <c r="AK21" s="97">
        <f t="shared" si="8"/>
        <v>0</v>
      </c>
      <c r="AL21" s="97">
        <f t="shared" si="9"/>
        <v>3031.4</v>
      </c>
      <c r="AM21" s="97">
        <f t="shared" si="10"/>
        <v>4167.6000000000004</v>
      </c>
      <c r="AN21" s="97">
        <f t="shared" si="11"/>
        <v>0</v>
      </c>
      <c r="AO21" s="97">
        <f t="shared" si="12"/>
        <v>136068.080625</v>
      </c>
      <c r="AP21" s="97">
        <f t="shared" si="13"/>
        <v>0</v>
      </c>
      <c r="AQ21" s="97"/>
      <c r="AR21" s="97">
        <f t="shared" si="14"/>
        <v>56810.6325</v>
      </c>
      <c r="AS21" s="97"/>
      <c r="AT21" s="97">
        <v>48.71</v>
      </c>
      <c r="AU21" s="97">
        <v>51.18</v>
      </c>
      <c r="AV21" s="97"/>
      <c r="AW21" s="97">
        <v>181.44</v>
      </c>
      <c r="AX21" s="97"/>
      <c r="AY21" s="97"/>
      <c r="AZ21" s="97">
        <v>348.05</v>
      </c>
      <c r="BA21" s="97">
        <f t="shared" si="15"/>
        <v>0</v>
      </c>
      <c r="BB21" s="97">
        <f t="shared" si="16"/>
        <v>22406.600000000002</v>
      </c>
      <c r="BC21" s="97">
        <f t="shared" si="17"/>
        <v>23542.799999999999</v>
      </c>
      <c r="BD21" s="97">
        <f t="shared" si="18"/>
        <v>0</v>
      </c>
      <c r="BE21" s="97">
        <f t="shared" si="19"/>
        <v>205855.02</v>
      </c>
      <c r="BF21" s="97">
        <f t="shared" si="20"/>
        <v>0</v>
      </c>
      <c r="BG21" s="97">
        <f t="shared" si="21"/>
        <v>0</v>
      </c>
      <c r="BH21" s="97">
        <f t="shared" si="22"/>
        <v>64541.521874999999</v>
      </c>
      <c r="BI21" s="97">
        <f t="shared" si="23"/>
        <v>251804.41999999998</v>
      </c>
    </row>
    <row r="22" spans="1:61" ht="15" hidden="1" x14ac:dyDescent="0.25">
      <c r="A22" s="211" t="s">
        <v>596</v>
      </c>
      <c r="B22" s="88" t="s">
        <v>84</v>
      </c>
      <c r="C22" s="86">
        <v>1924</v>
      </c>
      <c r="D22" s="104" t="s">
        <v>169</v>
      </c>
      <c r="E22" s="158" t="s">
        <v>830</v>
      </c>
      <c r="F22" s="158" t="s">
        <v>823</v>
      </c>
      <c r="G22" s="158">
        <v>0.23</v>
      </c>
      <c r="H22" s="190">
        <v>460</v>
      </c>
      <c r="I22" s="46">
        <v>1134.5625</v>
      </c>
      <c r="J22" s="46">
        <v>185.4375</v>
      </c>
      <c r="K22" s="205"/>
      <c r="L22" s="205">
        <v>100</v>
      </c>
      <c r="M22" s="205">
        <v>150</v>
      </c>
      <c r="N22" s="205"/>
      <c r="O22" s="205">
        <v>1000</v>
      </c>
      <c r="P22" s="205"/>
      <c r="Q22" s="205"/>
      <c r="R22" s="194">
        <v>650</v>
      </c>
      <c r="S22" s="194">
        <f t="shared" si="0"/>
        <v>0</v>
      </c>
      <c r="T22" s="194">
        <f t="shared" si="1"/>
        <v>46000</v>
      </c>
      <c r="U22" s="194">
        <f t="shared" si="2"/>
        <v>69000</v>
      </c>
      <c r="V22" s="194">
        <f t="shared" si="3"/>
        <v>0</v>
      </c>
      <c r="W22" s="194">
        <f t="shared" si="4"/>
        <v>1134562.5</v>
      </c>
      <c r="X22" s="194">
        <f t="shared" si="5"/>
        <v>0</v>
      </c>
      <c r="Y22" s="194">
        <f t="shared" si="6"/>
        <v>0</v>
      </c>
      <c r="Z22" s="194">
        <f t="shared" si="7"/>
        <v>120534.375</v>
      </c>
      <c r="AA22" s="97">
        <v>700000</v>
      </c>
      <c r="AB22" s="97">
        <v>1254545.4545454544</v>
      </c>
      <c r="AC22" s="97"/>
      <c r="AD22" s="97">
        <v>6.59</v>
      </c>
      <c r="AE22" s="97">
        <v>9.06</v>
      </c>
      <c r="AF22" s="97"/>
      <c r="AG22" s="97">
        <v>119.93</v>
      </c>
      <c r="AH22" s="97"/>
      <c r="AI22" s="97">
        <v>9.06</v>
      </c>
      <c r="AJ22" s="97">
        <v>306.36</v>
      </c>
      <c r="AK22" s="97">
        <f t="shared" si="8"/>
        <v>0</v>
      </c>
      <c r="AL22" s="97">
        <f t="shared" si="9"/>
        <v>3031.4</v>
      </c>
      <c r="AM22" s="97">
        <f t="shared" si="10"/>
        <v>4167.6000000000004</v>
      </c>
      <c r="AN22" s="97">
        <f t="shared" si="11"/>
        <v>0</v>
      </c>
      <c r="AO22" s="97">
        <f t="shared" si="12"/>
        <v>136068.080625</v>
      </c>
      <c r="AP22" s="97">
        <f t="shared" si="13"/>
        <v>0</v>
      </c>
      <c r="AQ22" s="97"/>
      <c r="AR22" s="97">
        <f t="shared" si="14"/>
        <v>56810.6325</v>
      </c>
      <c r="AS22" s="97"/>
      <c r="AT22" s="97">
        <v>48.71</v>
      </c>
      <c r="AU22" s="97">
        <v>51.18</v>
      </c>
      <c r="AV22" s="97"/>
      <c r="AW22" s="97">
        <v>181.44</v>
      </c>
      <c r="AX22" s="97"/>
      <c r="AY22" s="97"/>
      <c r="AZ22" s="97">
        <v>348.05</v>
      </c>
      <c r="BA22" s="97">
        <f t="shared" si="15"/>
        <v>0</v>
      </c>
      <c r="BB22" s="97">
        <f t="shared" si="16"/>
        <v>22406.600000000002</v>
      </c>
      <c r="BC22" s="97">
        <f t="shared" si="17"/>
        <v>23542.799999999999</v>
      </c>
      <c r="BD22" s="97">
        <f t="shared" si="18"/>
        <v>0</v>
      </c>
      <c r="BE22" s="97">
        <f t="shared" si="19"/>
        <v>205855.02</v>
      </c>
      <c r="BF22" s="97">
        <f t="shared" si="20"/>
        <v>0</v>
      </c>
      <c r="BG22" s="97">
        <f t="shared" si="21"/>
        <v>0</v>
      </c>
      <c r="BH22" s="97">
        <f t="shared" si="22"/>
        <v>64541.521874999999</v>
      </c>
      <c r="BI22" s="97">
        <f t="shared" si="23"/>
        <v>251804.41999999998</v>
      </c>
    </row>
    <row r="23" spans="1:61" ht="15" hidden="1" x14ac:dyDescent="0.25">
      <c r="A23" s="211" t="s">
        <v>597</v>
      </c>
      <c r="B23" s="88" t="s">
        <v>86</v>
      </c>
      <c r="C23" s="86">
        <v>1924</v>
      </c>
      <c r="D23" s="104" t="s">
        <v>169</v>
      </c>
      <c r="E23" s="158" t="s">
        <v>830</v>
      </c>
      <c r="F23" s="158" t="s">
        <v>823</v>
      </c>
      <c r="G23" s="158">
        <v>0.23</v>
      </c>
      <c r="H23" s="190">
        <v>460</v>
      </c>
      <c r="I23" s="46">
        <v>1134.5625</v>
      </c>
      <c r="J23" s="46">
        <v>185.4375</v>
      </c>
      <c r="K23" s="205"/>
      <c r="L23" s="205">
        <v>100</v>
      </c>
      <c r="M23" s="205">
        <v>150</v>
      </c>
      <c r="N23" s="205"/>
      <c r="O23" s="205">
        <v>1000</v>
      </c>
      <c r="P23" s="205"/>
      <c r="Q23" s="205"/>
      <c r="R23" s="194">
        <v>650</v>
      </c>
      <c r="S23" s="194">
        <f t="shared" si="0"/>
        <v>0</v>
      </c>
      <c r="T23" s="194">
        <f t="shared" si="1"/>
        <v>46000</v>
      </c>
      <c r="U23" s="194">
        <f t="shared" si="2"/>
        <v>69000</v>
      </c>
      <c r="V23" s="194">
        <f t="shared" si="3"/>
        <v>0</v>
      </c>
      <c r="W23" s="194">
        <f t="shared" si="4"/>
        <v>1134562.5</v>
      </c>
      <c r="X23" s="194">
        <f t="shared" si="5"/>
        <v>0</v>
      </c>
      <c r="Y23" s="194">
        <f t="shared" si="6"/>
        <v>0</v>
      </c>
      <c r="Z23" s="194">
        <f t="shared" si="7"/>
        <v>120534.375</v>
      </c>
      <c r="AA23" s="97">
        <v>618181.81818181812</v>
      </c>
      <c r="AB23" s="97">
        <v>1090909.0909090908</v>
      </c>
      <c r="AC23" s="97"/>
      <c r="AD23" s="97">
        <v>6.59</v>
      </c>
      <c r="AE23" s="97">
        <v>9.06</v>
      </c>
      <c r="AF23" s="97"/>
      <c r="AG23" s="97">
        <v>119.93</v>
      </c>
      <c r="AH23" s="97"/>
      <c r="AI23" s="97">
        <v>9.06</v>
      </c>
      <c r="AJ23" s="97">
        <v>306.36</v>
      </c>
      <c r="AK23" s="97">
        <f t="shared" si="8"/>
        <v>0</v>
      </c>
      <c r="AL23" s="97">
        <f t="shared" si="9"/>
        <v>3031.4</v>
      </c>
      <c r="AM23" s="97">
        <f t="shared" si="10"/>
        <v>4167.6000000000004</v>
      </c>
      <c r="AN23" s="97">
        <f t="shared" si="11"/>
        <v>0</v>
      </c>
      <c r="AO23" s="97">
        <f t="shared" si="12"/>
        <v>136068.080625</v>
      </c>
      <c r="AP23" s="97">
        <f t="shared" si="13"/>
        <v>0</v>
      </c>
      <c r="AQ23" s="97"/>
      <c r="AR23" s="97">
        <f t="shared" si="14"/>
        <v>56810.6325</v>
      </c>
      <c r="AS23" s="97"/>
      <c r="AT23" s="97">
        <v>48.71</v>
      </c>
      <c r="AU23" s="97">
        <v>51.18</v>
      </c>
      <c r="AV23" s="97"/>
      <c r="AW23" s="97">
        <v>181.44</v>
      </c>
      <c r="AX23" s="97"/>
      <c r="AY23" s="97"/>
      <c r="AZ23" s="97">
        <v>348.05</v>
      </c>
      <c r="BA23" s="97">
        <f t="shared" si="15"/>
        <v>0</v>
      </c>
      <c r="BB23" s="97">
        <f t="shared" si="16"/>
        <v>22406.600000000002</v>
      </c>
      <c r="BC23" s="97">
        <f t="shared" si="17"/>
        <v>23542.799999999999</v>
      </c>
      <c r="BD23" s="97">
        <f t="shared" si="18"/>
        <v>0</v>
      </c>
      <c r="BE23" s="97">
        <f t="shared" si="19"/>
        <v>205855.02</v>
      </c>
      <c r="BF23" s="97">
        <f t="shared" si="20"/>
        <v>0</v>
      </c>
      <c r="BG23" s="97">
        <f t="shared" si="21"/>
        <v>0</v>
      </c>
      <c r="BH23" s="97">
        <f t="shared" si="22"/>
        <v>64541.521874999999</v>
      </c>
      <c r="BI23" s="97">
        <f t="shared" si="23"/>
        <v>251804.41999999998</v>
      </c>
    </row>
    <row r="24" spans="1:61" ht="15" hidden="1" x14ac:dyDescent="0.25">
      <c r="A24" s="211" t="s">
        <v>598</v>
      </c>
      <c r="B24" s="88" t="s">
        <v>88</v>
      </c>
      <c r="C24" s="86">
        <v>1924</v>
      </c>
      <c r="D24" s="104" t="s">
        <v>169</v>
      </c>
      <c r="E24" s="161" t="s">
        <v>830</v>
      </c>
      <c r="F24" s="158" t="s">
        <v>823</v>
      </c>
      <c r="G24" s="158">
        <v>0.23</v>
      </c>
      <c r="H24" s="190">
        <v>385</v>
      </c>
      <c r="I24" s="46">
        <v>1140.0374999999999</v>
      </c>
      <c r="J24" s="46">
        <v>153.5625</v>
      </c>
      <c r="K24" s="205"/>
      <c r="L24" s="205">
        <v>100</v>
      </c>
      <c r="M24" s="205">
        <v>150</v>
      </c>
      <c r="N24" s="205"/>
      <c r="O24" s="205">
        <v>1000</v>
      </c>
      <c r="P24" s="205"/>
      <c r="Q24" s="205"/>
      <c r="R24" s="194">
        <v>650</v>
      </c>
      <c r="S24" s="194">
        <f t="shared" si="0"/>
        <v>0</v>
      </c>
      <c r="T24" s="194">
        <f t="shared" si="1"/>
        <v>38500</v>
      </c>
      <c r="U24" s="194">
        <f t="shared" si="2"/>
        <v>57750</v>
      </c>
      <c r="V24" s="194">
        <f t="shared" si="3"/>
        <v>0</v>
      </c>
      <c r="W24" s="194">
        <f t="shared" si="4"/>
        <v>1140037.5</v>
      </c>
      <c r="X24" s="194">
        <f t="shared" si="5"/>
        <v>0</v>
      </c>
      <c r="Y24" s="194">
        <f t="shared" si="6"/>
        <v>0</v>
      </c>
      <c r="Z24" s="194">
        <f t="shared" si="7"/>
        <v>99815.625</v>
      </c>
      <c r="AA24" s="97">
        <v>645454.54545454541</v>
      </c>
      <c r="AB24" s="97">
        <v>1145454.5454545454</v>
      </c>
      <c r="AC24" s="97"/>
      <c r="AD24" s="97">
        <v>6.59</v>
      </c>
      <c r="AE24" s="97">
        <v>9.06</v>
      </c>
      <c r="AF24" s="97"/>
      <c r="AG24" s="97">
        <v>119.93</v>
      </c>
      <c r="AH24" s="97"/>
      <c r="AI24" s="97">
        <v>9.06</v>
      </c>
      <c r="AJ24" s="97">
        <v>306.36</v>
      </c>
      <c r="AK24" s="97">
        <f t="shared" si="8"/>
        <v>0</v>
      </c>
      <c r="AL24" s="97">
        <f t="shared" si="9"/>
        <v>2537.15</v>
      </c>
      <c r="AM24" s="97">
        <f t="shared" si="10"/>
        <v>3488.1000000000004</v>
      </c>
      <c r="AN24" s="97">
        <f t="shared" si="11"/>
        <v>0</v>
      </c>
      <c r="AO24" s="97">
        <f t="shared" si="12"/>
        <v>136724.69737499999</v>
      </c>
      <c r="AP24" s="97">
        <f t="shared" si="13"/>
        <v>0</v>
      </c>
      <c r="AQ24" s="97"/>
      <c r="AR24" s="97">
        <f t="shared" si="14"/>
        <v>47045.407500000001</v>
      </c>
      <c r="AS24" s="97"/>
      <c r="AT24" s="97">
        <v>48.71</v>
      </c>
      <c r="AU24" s="97">
        <v>51.18</v>
      </c>
      <c r="AV24" s="97"/>
      <c r="AW24" s="97">
        <v>181.44</v>
      </c>
      <c r="AX24" s="97"/>
      <c r="AY24" s="97"/>
      <c r="AZ24" s="97">
        <v>348.05</v>
      </c>
      <c r="BA24" s="97">
        <f t="shared" si="15"/>
        <v>0</v>
      </c>
      <c r="BB24" s="97">
        <f t="shared" si="16"/>
        <v>18753.349999999999</v>
      </c>
      <c r="BC24" s="97">
        <f t="shared" si="17"/>
        <v>19704.3</v>
      </c>
      <c r="BD24" s="97">
        <f t="shared" si="18"/>
        <v>0</v>
      </c>
      <c r="BE24" s="97">
        <f t="shared" si="19"/>
        <v>206848.40399999998</v>
      </c>
      <c r="BF24" s="97">
        <f t="shared" si="20"/>
        <v>0</v>
      </c>
      <c r="BG24" s="97">
        <f t="shared" si="21"/>
        <v>0</v>
      </c>
      <c r="BH24" s="97">
        <f t="shared" si="22"/>
        <v>53447.428124999999</v>
      </c>
      <c r="BI24" s="97">
        <f t="shared" si="23"/>
        <v>245306.05399999997</v>
      </c>
    </row>
    <row r="25" spans="1:61" ht="15" hidden="1" x14ac:dyDescent="0.25">
      <c r="A25" s="211" t="s">
        <v>599</v>
      </c>
      <c r="B25" s="88" t="s">
        <v>90</v>
      </c>
      <c r="C25" s="86">
        <v>1924</v>
      </c>
      <c r="D25" s="104" t="s">
        <v>169</v>
      </c>
      <c r="E25" s="158" t="s">
        <v>830</v>
      </c>
      <c r="F25" s="158" t="s">
        <v>823</v>
      </c>
      <c r="G25" s="158">
        <v>0.23</v>
      </c>
      <c r="H25" s="190">
        <v>460</v>
      </c>
      <c r="I25" s="46">
        <v>1134.5625</v>
      </c>
      <c r="J25" s="46">
        <v>185.4375</v>
      </c>
      <c r="K25" s="205"/>
      <c r="L25" s="205">
        <v>100</v>
      </c>
      <c r="M25" s="205">
        <v>150</v>
      </c>
      <c r="N25" s="205"/>
      <c r="O25" s="205">
        <v>1000</v>
      </c>
      <c r="P25" s="205"/>
      <c r="Q25" s="205"/>
      <c r="R25" s="194">
        <v>650</v>
      </c>
      <c r="S25" s="194">
        <f t="shared" si="0"/>
        <v>0</v>
      </c>
      <c r="T25" s="194">
        <f t="shared" si="1"/>
        <v>46000</v>
      </c>
      <c r="U25" s="194">
        <f t="shared" si="2"/>
        <v>69000</v>
      </c>
      <c r="V25" s="194">
        <f t="shared" si="3"/>
        <v>0</v>
      </c>
      <c r="W25" s="194">
        <f t="shared" si="4"/>
        <v>1134562.5</v>
      </c>
      <c r="X25" s="194">
        <f t="shared" si="5"/>
        <v>0</v>
      </c>
      <c r="Y25" s="194">
        <f t="shared" si="6"/>
        <v>0</v>
      </c>
      <c r="Z25" s="194">
        <f t="shared" si="7"/>
        <v>120534.375</v>
      </c>
      <c r="AA25" s="97">
        <v>727272.72727272729</v>
      </c>
      <c r="AB25" s="97">
        <v>1309090.9090909089</v>
      </c>
      <c r="AC25" s="97"/>
      <c r="AD25" s="97">
        <v>6.59</v>
      </c>
      <c r="AE25" s="97">
        <v>9.06</v>
      </c>
      <c r="AF25" s="97"/>
      <c r="AG25" s="97">
        <v>119.93</v>
      </c>
      <c r="AH25" s="97"/>
      <c r="AI25" s="97">
        <v>9.06</v>
      </c>
      <c r="AJ25" s="97">
        <v>306.36</v>
      </c>
      <c r="AK25" s="97">
        <f t="shared" si="8"/>
        <v>0</v>
      </c>
      <c r="AL25" s="97">
        <f t="shared" si="9"/>
        <v>3031.4</v>
      </c>
      <c r="AM25" s="97">
        <f t="shared" si="10"/>
        <v>4167.6000000000004</v>
      </c>
      <c r="AN25" s="97">
        <f t="shared" si="11"/>
        <v>0</v>
      </c>
      <c r="AO25" s="97">
        <f t="shared" si="12"/>
        <v>136068.080625</v>
      </c>
      <c r="AP25" s="97">
        <f t="shared" si="13"/>
        <v>0</v>
      </c>
      <c r="AQ25" s="97"/>
      <c r="AR25" s="97">
        <f t="shared" si="14"/>
        <v>56810.6325</v>
      </c>
      <c r="AS25" s="97"/>
      <c r="AT25" s="97">
        <v>48.71</v>
      </c>
      <c r="AU25" s="97">
        <v>51.18</v>
      </c>
      <c r="AV25" s="97"/>
      <c r="AW25" s="97">
        <v>181.44</v>
      </c>
      <c r="AX25" s="97"/>
      <c r="AY25" s="97"/>
      <c r="AZ25" s="97">
        <v>348.05</v>
      </c>
      <c r="BA25" s="97">
        <f t="shared" si="15"/>
        <v>0</v>
      </c>
      <c r="BB25" s="97">
        <f t="shared" si="16"/>
        <v>22406.600000000002</v>
      </c>
      <c r="BC25" s="97">
        <f t="shared" si="17"/>
        <v>23542.799999999999</v>
      </c>
      <c r="BD25" s="97">
        <f t="shared" si="18"/>
        <v>0</v>
      </c>
      <c r="BE25" s="97">
        <f t="shared" si="19"/>
        <v>205855.02</v>
      </c>
      <c r="BF25" s="97">
        <f t="shared" si="20"/>
        <v>0</v>
      </c>
      <c r="BG25" s="97">
        <f t="shared" si="21"/>
        <v>0</v>
      </c>
      <c r="BH25" s="97">
        <f t="shared" si="22"/>
        <v>64541.521874999999</v>
      </c>
      <c r="BI25" s="97">
        <f t="shared" si="23"/>
        <v>251804.41999999998</v>
      </c>
    </row>
    <row r="26" spans="1:61" ht="15" hidden="1" x14ac:dyDescent="0.25">
      <c r="A26" s="211" t="s">
        <v>600</v>
      </c>
      <c r="B26" s="88" t="s">
        <v>92</v>
      </c>
      <c r="C26" s="86">
        <v>1924</v>
      </c>
      <c r="D26" s="104" t="s">
        <v>169</v>
      </c>
      <c r="E26" s="158" t="s">
        <v>830</v>
      </c>
      <c r="F26" s="158" t="s">
        <v>823</v>
      </c>
      <c r="G26" s="158">
        <v>0.23</v>
      </c>
      <c r="H26" s="190">
        <v>460</v>
      </c>
      <c r="I26" s="46">
        <v>1134.5625</v>
      </c>
      <c r="J26" s="46">
        <v>185.4375</v>
      </c>
      <c r="K26" s="205"/>
      <c r="L26" s="205">
        <v>100</v>
      </c>
      <c r="M26" s="205">
        <v>150</v>
      </c>
      <c r="N26" s="205"/>
      <c r="O26" s="205">
        <v>1000</v>
      </c>
      <c r="P26" s="205"/>
      <c r="Q26" s="205"/>
      <c r="R26" s="194">
        <v>650</v>
      </c>
      <c r="S26" s="194">
        <f t="shared" si="0"/>
        <v>0</v>
      </c>
      <c r="T26" s="194">
        <f t="shared" si="1"/>
        <v>46000</v>
      </c>
      <c r="U26" s="194">
        <f t="shared" si="2"/>
        <v>69000</v>
      </c>
      <c r="V26" s="194">
        <f t="shared" si="3"/>
        <v>0</v>
      </c>
      <c r="W26" s="194">
        <f t="shared" si="4"/>
        <v>1134562.5</v>
      </c>
      <c r="X26" s="194">
        <f t="shared" si="5"/>
        <v>0</v>
      </c>
      <c r="Y26" s="194">
        <f t="shared" si="6"/>
        <v>0</v>
      </c>
      <c r="Z26" s="194">
        <f t="shared" si="7"/>
        <v>120534.375</v>
      </c>
      <c r="AA26" s="97">
        <v>727272.72727272729</v>
      </c>
      <c r="AB26" s="97">
        <v>1309090.9090909089</v>
      </c>
      <c r="AC26" s="97"/>
      <c r="AD26" s="97">
        <v>6.59</v>
      </c>
      <c r="AE26" s="97">
        <v>9.06</v>
      </c>
      <c r="AF26" s="97"/>
      <c r="AG26" s="97">
        <v>119.93</v>
      </c>
      <c r="AH26" s="97"/>
      <c r="AI26" s="97">
        <v>9.06</v>
      </c>
      <c r="AJ26" s="97">
        <v>306.36</v>
      </c>
      <c r="AK26" s="97">
        <f t="shared" si="8"/>
        <v>0</v>
      </c>
      <c r="AL26" s="97">
        <f t="shared" si="9"/>
        <v>3031.4</v>
      </c>
      <c r="AM26" s="97">
        <f t="shared" si="10"/>
        <v>4167.6000000000004</v>
      </c>
      <c r="AN26" s="97">
        <f t="shared" si="11"/>
        <v>0</v>
      </c>
      <c r="AO26" s="97">
        <f t="shared" si="12"/>
        <v>136068.080625</v>
      </c>
      <c r="AP26" s="97">
        <f t="shared" si="13"/>
        <v>0</v>
      </c>
      <c r="AQ26" s="97"/>
      <c r="AR26" s="97">
        <f t="shared" si="14"/>
        <v>56810.6325</v>
      </c>
      <c r="AS26" s="97"/>
      <c r="AT26" s="97">
        <v>48.71</v>
      </c>
      <c r="AU26" s="97">
        <v>51.18</v>
      </c>
      <c r="AV26" s="97"/>
      <c r="AW26" s="97">
        <v>181.44</v>
      </c>
      <c r="AX26" s="97"/>
      <c r="AY26" s="97"/>
      <c r="AZ26" s="97">
        <v>348.05</v>
      </c>
      <c r="BA26" s="97">
        <f t="shared" si="15"/>
        <v>0</v>
      </c>
      <c r="BB26" s="97">
        <f t="shared" si="16"/>
        <v>22406.600000000002</v>
      </c>
      <c r="BC26" s="97">
        <f t="shared" si="17"/>
        <v>23542.799999999999</v>
      </c>
      <c r="BD26" s="97">
        <f t="shared" si="18"/>
        <v>0</v>
      </c>
      <c r="BE26" s="97">
        <f t="shared" si="19"/>
        <v>205855.02</v>
      </c>
      <c r="BF26" s="97">
        <f t="shared" si="20"/>
        <v>0</v>
      </c>
      <c r="BG26" s="97">
        <f t="shared" si="21"/>
        <v>0</v>
      </c>
      <c r="BH26" s="97">
        <f t="shared" si="22"/>
        <v>64541.521874999999</v>
      </c>
      <c r="BI26" s="97">
        <f t="shared" si="23"/>
        <v>251804.41999999998</v>
      </c>
    </row>
    <row r="27" spans="1:61" ht="15" hidden="1" x14ac:dyDescent="0.25">
      <c r="A27" s="211" t="s">
        <v>601</v>
      </c>
      <c r="B27" s="88" t="s">
        <v>94</v>
      </c>
      <c r="C27" s="86">
        <v>1924</v>
      </c>
      <c r="D27" s="104" t="s">
        <v>169</v>
      </c>
      <c r="E27" s="161" t="s">
        <v>830</v>
      </c>
      <c r="F27" s="158" t="s">
        <v>823</v>
      </c>
      <c r="G27" s="158">
        <v>0.23</v>
      </c>
      <c r="H27" s="190">
        <v>385</v>
      </c>
      <c r="I27" s="46">
        <v>1140.0374999999999</v>
      </c>
      <c r="J27" s="46">
        <v>153.5625</v>
      </c>
      <c r="K27" s="205"/>
      <c r="L27" s="205">
        <v>100</v>
      </c>
      <c r="M27" s="205">
        <v>150</v>
      </c>
      <c r="N27" s="205"/>
      <c r="O27" s="205">
        <v>1000</v>
      </c>
      <c r="P27" s="205"/>
      <c r="Q27" s="205"/>
      <c r="R27" s="194">
        <v>650</v>
      </c>
      <c r="S27" s="194">
        <f t="shared" si="0"/>
        <v>0</v>
      </c>
      <c r="T27" s="194">
        <f t="shared" si="1"/>
        <v>38500</v>
      </c>
      <c r="U27" s="194">
        <f t="shared" si="2"/>
        <v>57750</v>
      </c>
      <c r="V27" s="194">
        <f t="shared" si="3"/>
        <v>0</v>
      </c>
      <c r="W27" s="194">
        <f t="shared" si="4"/>
        <v>1140037.5</v>
      </c>
      <c r="X27" s="194">
        <f t="shared" si="5"/>
        <v>0</v>
      </c>
      <c r="Y27" s="194">
        <f t="shared" si="6"/>
        <v>0</v>
      </c>
      <c r="Z27" s="194">
        <f t="shared" si="7"/>
        <v>99815.625</v>
      </c>
      <c r="AA27" s="97">
        <v>618181.81818181812</v>
      </c>
      <c r="AB27" s="97">
        <v>1090909.0909090908</v>
      </c>
      <c r="AC27" s="97"/>
      <c r="AD27" s="97">
        <v>6.59</v>
      </c>
      <c r="AE27" s="97">
        <v>9.06</v>
      </c>
      <c r="AF27" s="97"/>
      <c r="AG27" s="97">
        <v>119.93</v>
      </c>
      <c r="AH27" s="97"/>
      <c r="AI27" s="97">
        <v>9.06</v>
      </c>
      <c r="AJ27" s="97">
        <v>306.36</v>
      </c>
      <c r="AK27" s="97">
        <f t="shared" si="8"/>
        <v>0</v>
      </c>
      <c r="AL27" s="97">
        <f t="shared" si="9"/>
        <v>2537.15</v>
      </c>
      <c r="AM27" s="97">
        <f t="shared" si="10"/>
        <v>3488.1000000000004</v>
      </c>
      <c r="AN27" s="97">
        <f t="shared" si="11"/>
        <v>0</v>
      </c>
      <c r="AO27" s="97">
        <f t="shared" si="12"/>
        <v>136724.69737499999</v>
      </c>
      <c r="AP27" s="97">
        <f t="shared" si="13"/>
        <v>0</v>
      </c>
      <c r="AQ27" s="97"/>
      <c r="AR27" s="97">
        <f t="shared" si="14"/>
        <v>47045.407500000001</v>
      </c>
      <c r="AS27" s="97"/>
      <c r="AT27" s="97">
        <v>48.71</v>
      </c>
      <c r="AU27" s="97">
        <v>51.18</v>
      </c>
      <c r="AV27" s="97"/>
      <c r="AW27" s="97">
        <v>181.44</v>
      </c>
      <c r="AX27" s="97"/>
      <c r="AY27" s="97"/>
      <c r="AZ27" s="97">
        <v>348.05</v>
      </c>
      <c r="BA27" s="97">
        <f t="shared" si="15"/>
        <v>0</v>
      </c>
      <c r="BB27" s="97">
        <f t="shared" si="16"/>
        <v>18753.349999999999</v>
      </c>
      <c r="BC27" s="97">
        <f t="shared" si="17"/>
        <v>19704.3</v>
      </c>
      <c r="BD27" s="97">
        <f t="shared" si="18"/>
        <v>0</v>
      </c>
      <c r="BE27" s="97">
        <f t="shared" si="19"/>
        <v>206848.40399999998</v>
      </c>
      <c r="BF27" s="97">
        <f t="shared" si="20"/>
        <v>0</v>
      </c>
      <c r="BG27" s="97">
        <f t="shared" si="21"/>
        <v>0</v>
      </c>
      <c r="BH27" s="97">
        <f t="shared" si="22"/>
        <v>53447.428124999999</v>
      </c>
      <c r="BI27" s="97">
        <f t="shared" si="23"/>
        <v>245306.05399999997</v>
      </c>
    </row>
    <row r="28" spans="1:61" ht="15" hidden="1" x14ac:dyDescent="0.25">
      <c r="A28" s="211" t="s">
        <v>602</v>
      </c>
      <c r="B28" s="88" t="s">
        <v>96</v>
      </c>
      <c r="C28" s="86">
        <v>1924</v>
      </c>
      <c r="D28" s="104" t="s">
        <v>169</v>
      </c>
      <c r="E28" s="158" t="s">
        <v>830</v>
      </c>
      <c r="F28" s="158" t="s">
        <v>823</v>
      </c>
      <c r="G28" s="158">
        <v>0.23</v>
      </c>
      <c r="H28" s="190">
        <v>460</v>
      </c>
      <c r="I28" s="46">
        <v>1134.5625</v>
      </c>
      <c r="J28" s="46">
        <v>185.4375</v>
      </c>
      <c r="K28" s="205"/>
      <c r="L28" s="205">
        <v>100</v>
      </c>
      <c r="M28" s="205">
        <v>150</v>
      </c>
      <c r="N28" s="205"/>
      <c r="O28" s="205">
        <v>1000</v>
      </c>
      <c r="P28" s="205"/>
      <c r="Q28" s="205"/>
      <c r="R28" s="194">
        <v>650</v>
      </c>
      <c r="S28" s="194">
        <f t="shared" si="0"/>
        <v>0</v>
      </c>
      <c r="T28" s="194">
        <f t="shared" si="1"/>
        <v>46000</v>
      </c>
      <c r="U28" s="194">
        <f t="shared" si="2"/>
        <v>69000</v>
      </c>
      <c r="V28" s="194">
        <f t="shared" si="3"/>
        <v>0</v>
      </c>
      <c r="W28" s="194">
        <f t="shared" si="4"/>
        <v>1134562.5</v>
      </c>
      <c r="X28" s="194">
        <f t="shared" si="5"/>
        <v>0</v>
      </c>
      <c r="Y28" s="194">
        <f t="shared" si="6"/>
        <v>0</v>
      </c>
      <c r="Z28" s="194">
        <f t="shared" si="7"/>
        <v>120534.375</v>
      </c>
      <c r="AA28" s="97">
        <v>700000</v>
      </c>
      <c r="AB28" s="97">
        <v>1254545.4545454544</v>
      </c>
      <c r="AC28" s="97"/>
      <c r="AD28" s="97">
        <v>6.59</v>
      </c>
      <c r="AE28" s="97">
        <v>9.06</v>
      </c>
      <c r="AF28" s="97"/>
      <c r="AG28" s="97">
        <v>119.93</v>
      </c>
      <c r="AH28" s="97"/>
      <c r="AI28" s="97">
        <v>9.06</v>
      </c>
      <c r="AJ28" s="97">
        <v>306.36</v>
      </c>
      <c r="AK28" s="97">
        <f t="shared" si="8"/>
        <v>0</v>
      </c>
      <c r="AL28" s="97">
        <f t="shared" si="9"/>
        <v>3031.4</v>
      </c>
      <c r="AM28" s="97">
        <f t="shared" si="10"/>
        <v>4167.6000000000004</v>
      </c>
      <c r="AN28" s="97">
        <f t="shared" si="11"/>
        <v>0</v>
      </c>
      <c r="AO28" s="97">
        <f t="shared" si="12"/>
        <v>136068.080625</v>
      </c>
      <c r="AP28" s="97">
        <f t="shared" si="13"/>
        <v>0</v>
      </c>
      <c r="AQ28" s="97"/>
      <c r="AR28" s="97">
        <f t="shared" si="14"/>
        <v>56810.6325</v>
      </c>
      <c r="AS28" s="97"/>
      <c r="AT28" s="97">
        <v>48.71</v>
      </c>
      <c r="AU28" s="97">
        <v>51.18</v>
      </c>
      <c r="AV28" s="97"/>
      <c r="AW28" s="97">
        <v>181.44</v>
      </c>
      <c r="AX28" s="97"/>
      <c r="AY28" s="97"/>
      <c r="AZ28" s="97">
        <v>348.05</v>
      </c>
      <c r="BA28" s="97">
        <f t="shared" si="15"/>
        <v>0</v>
      </c>
      <c r="BB28" s="97">
        <f t="shared" si="16"/>
        <v>22406.600000000002</v>
      </c>
      <c r="BC28" s="97">
        <f t="shared" si="17"/>
        <v>23542.799999999999</v>
      </c>
      <c r="BD28" s="97">
        <f t="shared" si="18"/>
        <v>0</v>
      </c>
      <c r="BE28" s="97">
        <f t="shared" si="19"/>
        <v>205855.02</v>
      </c>
      <c r="BF28" s="97">
        <f t="shared" si="20"/>
        <v>0</v>
      </c>
      <c r="BG28" s="97">
        <f t="shared" si="21"/>
        <v>0</v>
      </c>
      <c r="BH28" s="97">
        <f t="shared" si="22"/>
        <v>64541.521874999999</v>
      </c>
      <c r="BI28" s="97">
        <f t="shared" si="23"/>
        <v>251804.41999999998</v>
      </c>
    </row>
    <row r="29" spans="1:61" ht="15" hidden="1" x14ac:dyDescent="0.25">
      <c r="A29" s="211" t="s">
        <v>603</v>
      </c>
      <c r="B29" s="88" t="s">
        <v>98</v>
      </c>
      <c r="C29" s="86">
        <v>1924</v>
      </c>
      <c r="D29" s="104" t="s">
        <v>169</v>
      </c>
      <c r="E29" s="161" t="s">
        <v>830</v>
      </c>
      <c r="F29" s="158" t="s">
        <v>823</v>
      </c>
      <c r="G29" s="158">
        <v>0.23</v>
      </c>
      <c r="H29" s="190">
        <v>385</v>
      </c>
      <c r="I29" s="46">
        <v>1140.0374999999999</v>
      </c>
      <c r="J29" s="46">
        <v>153.5625</v>
      </c>
      <c r="K29" s="205"/>
      <c r="L29" s="205">
        <v>100</v>
      </c>
      <c r="M29" s="205">
        <v>150</v>
      </c>
      <c r="N29" s="205"/>
      <c r="O29" s="205">
        <v>1000</v>
      </c>
      <c r="P29" s="205"/>
      <c r="Q29" s="205"/>
      <c r="R29" s="194">
        <v>650</v>
      </c>
      <c r="S29" s="194">
        <f t="shared" si="0"/>
        <v>0</v>
      </c>
      <c r="T29" s="194">
        <f t="shared" si="1"/>
        <v>38500</v>
      </c>
      <c r="U29" s="194">
        <f t="shared" si="2"/>
        <v>57750</v>
      </c>
      <c r="V29" s="194">
        <f t="shared" si="3"/>
        <v>0</v>
      </c>
      <c r="W29" s="194">
        <f t="shared" si="4"/>
        <v>1140037.5</v>
      </c>
      <c r="X29" s="194">
        <f t="shared" si="5"/>
        <v>0</v>
      </c>
      <c r="Y29" s="194">
        <f t="shared" si="6"/>
        <v>0</v>
      </c>
      <c r="Z29" s="194">
        <f t="shared" si="7"/>
        <v>99815.625</v>
      </c>
      <c r="AA29" s="97">
        <v>645454.54545454541</v>
      </c>
      <c r="AB29" s="97">
        <v>1145454.5454545454</v>
      </c>
      <c r="AC29" s="97"/>
      <c r="AD29" s="97">
        <v>6.59</v>
      </c>
      <c r="AE29" s="97">
        <v>9.06</v>
      </c>
      <c r="AF29" s="97"/>
      <c r="AG29" s="97">
        <v>119.93</v>
      </c>
      <c r="AH29" s="97"/>
      <c r="AI29" s="97">
        <v>9.06</v>
      </c>
      <c r="AJ29" s="97">
        <v>306.36</v>
      </c>
      <c r="AK29" s="97">
        <f t="shared" si="8"/>
        <v>0</v>
      </c>
      <c r="AL29" s="97">
        <f t="shared" si="9"/>
        <v>2537.15</v>
      </c>
      <c r="AM29" s="97">
        <f t="shared" si="10"/>
        <v>3488.1000000000004</v>
      </c>
      <c r="AN29" s="97">
        <f t="shared" si="11"/>
        <v>0</v>
      </c>
      <c r="AO29" s="97">
        <f t="shared" si="12"/>
        <v>136724.69737499999</v>
      </c>
      <c r="AP29" s="97">
        <f t="shared" si="13"/>
        <v>0</v>
      </c>
      <c r="AQ29" s="97"/>
      <c r="AR29" s="97">
        <f t="shared" si="14"/>
        <v>47045.407500000001</v>
      </c>
      <c r="AS29" s="97"/>
      <c r="AT29" s="97">
        <v>48.71</v>
      </c>
      <c r="AU29" s="97">
        <v>51.18</v>
      </c>
      <c r="AV29" s="97"/>
      <c r="AW29" s="97">
        <v>181.44</v>
      </c>
      <c r="AX29" s="97"/>
      <c r="AY29" s="97"/>
      <c r="AZ29" s="97">
        <v>348.05</v>
      </c>
      <c r="BA29" s="97">
        <f t="shared" si="15"/>
        <v>0</v>
      </c>
      <c r="BB29" s="97">
        <f t="shared" si="16"/>
        <v>18753.349999999999</v>
      </c>
      <c r="BC29" s="97">
        <f t="shared" si="17"/>
        <v>19704.3</v>
      </c>
      <c r="BD29" s="97">
        <f t="shared" si="18"/>
        <v>0</v>
      </c>
      <c r="BE29" s="97">
        <f t="shared" si="19"/>
        <v>206848.40399999998</v>
      </c>
      <c r="BF29" s="97">
        <f t="shared" si="20"/>
        <v>0</v>
      </c>
      <c r="BG29" s="97">
        <f t="shared" si="21"/>
        <v>0</v>
      </c>
      <c r="BH29" s="97">
        <f t="shared" si="22"/>
        <v>53447.428124999999</v>
      </c>
      <c r="BI29" s="97">
        <f t="shared" si="23"/>
        <v>245306.05399999997</v>
      </c>
    </row>
    <row r="30" spans="1:61" ht="15" hidden="1" x14ac:dyDescent="0.25">
      <c r="A30" s="212" t="s">
        <v>604</v>
      </c>
      <c r="B30" s="88" t="s">
        <v>100</v>
      </c>
      <c r="C30" s="86">
        <v>1956</v>
      </c>
      <c r="D30" s="104" t="s">
        <v>765</v>
      </c>
      <c r="E30" s="158" t="s">
        <v>830</v>
      </c>
      <c r="F30" s="158" t="s">
        <v>823</v>
      </c>
      <c r="G30" s="158">
        <v>0.23</v>
      </c>
      <c r="H30" s="190">
        <v>1510</v>
      </c>
      <c r="I30" s="46">
        <v>3910.7124999999996</v>
      </c>
      <c r="J30" s="46">
        <v>603.6875</v>
      </c>
      <c r="K30" s="205"/>
      <c r="L30" s="205">
        <v>100</v>
      </c>
      <c r="M30" s="205">
        <v>150</v>
      </c>
      <c r="N30" s="205"/>
      <c r="O30" s="205">
        <v>1000</v>
      </c>
      <c r="P30" s="205"/>
      <c r="Q30" s="205"/>
      <c r="R30" s="194">
        <v>650</v>
      </c>
      <c r="S30" s="194">
        <f t="shared" si="0"/>
        <v>0</v>
      </c>
      <c r="T30" s="194">
        <f t="shared" si="1"/>
        <v>151000</v>
      </c>
      <c r="U30" s="194">
        <f t="shared" si="2"/>
        <v>226500</v>
      </c>
      <c r="V30" s="194">
        <f t="shared" si="3"/>
        <v>0</v>
      </c>
      <c r="W30" s="194">
        <f t="shared" si="4"/>
        <v>3910712.4999999995</v>
      </c>
      <c r="X30" s="194">
        <f t="shared" si="5"/>
        <v>0</v>
      </c>
      <c r="Y30" s="194">
        <f t="shared" si="6"/>
        <v>0</v>
      </c>
      <c r="Z30" s="194">
        <f t="shared" si="7"/>
        <v>392396.875</v>
      </c>
      <c r="AA30" s="97">
        <v>2009090.9090909089</v>
      </c>
      <c r="AB30" s="97">
        <v>3872727.2727272725</v>
      </c>
      <c r="AC30" s="97"/>
      <c r="AD30" s="97">
        <v>6.59</v>
      </c>
      <c r="AE30" s="97">
        <v>9.06</v>
      </c>
      <c r="AF30" s="97"/>
      <c r="AG30" s="97">
        <v>119.93</v>
      </c>
      <c r="AH30" s="97"/>
      <c r="AI30" s="97">
        <v>9.06</v>
      </c>
      <c r="AJ30" s="97">
        <v>358.98</v>
      </c>
      <c r="AK30" s="97">
        <f t="shared" si="8"/>
        <v>0</v>
      </c>
      <c r="AL30" s="97">
        <f t="shared" si="9"/>
        <v>9950.9</v>
      </c>
      <c r="AM30" s="97">
        <f t="shared" si="10"/>
        <v>13680.6</v>
      </c>
      <c r="AN30" s="97">
        <f t="shared" si="11"/>
        <v>0</v>
      </c>
      <c r="AO30" s="97">
        <f t="shared" si="12"/>
        <v>469011.75012499996</v>
      </c>
      <c r="AP30" s="97">
        <f t="shared" si="13"/>
        <v>0</v>
      </c>
      <c r="AQ30" s="97"/>
      <c r="AR30" s="97">
        <f t="shared" si="14"/>
        <v>216711.73875000002</v>
      </c>
      <c r="AS30" s="97"/>
      <c r="AT30" s="97">
        <v>48.71</v>
      </c>
      <c r="AU30" s="97">
        <v>51.18</v>
      </c>
      <c r="AV30" s="97"/>
      <c r="AW30" s="97">
        <v>181.44</v>
      </c>
      <c r="AX30" s="97"/>
      <c r="AY30" s="97"/>
      <c r="AZ30" s="97">
        <v>413.64</v>
      </c>
      <c r="BA30" s="97">
        <f t="shared" si="15"/>
        <v>0</v>
      </c>
      <c r="BB30" s="97">
        <f t="shared" si="16"/>
        <v>73552.100000000006</v>
      </c>
      <c r="BC30" s="97">
        <f t="shared" si="17"/>
        <v>77281.8</v>
      </c>
      <c r="BD30" s="97">
        <f t="shared" si="18"/>
        <v>0</v>
      </c>
      <c r="BE30" s="97">
        <f t="shared" si="19"/>
        <v>709559.67599999998</v>
      </c>
      <c r="BF30" s="97">
        <f t="shared" si="20"/>
        <v>0</v>
      </c>
      <c r="BG30" s="97">
        <f t="shared" si="21"/>
        <v>0</v>
      </c>
      <c r="BH30" s="97">
        <f t="shared" si="22"/>
        <v>249709.29749999999</v>
      </c>
      <c r="BI30" s="97">
        <f t="shared" si="23"/>
        <v>860393.576</v>
      </c>
    </row>
    <row r="31" spans="1:61" ht="15" hidden="1" x14ac:dyDescent="0.25">
      <c r="A31" s="212" t="s">
        <v>605</v>
      </c>
      <c r="B31" s="88" t="s">
        <v>105</v>
      </c>
      <c r="C31" s="86">
        <v>1956</v>
      </c>
      <c r="D31" s="104" t="s">
        <v>765</v>
      </c>
      <c r="E31" s="158" t="s">
        <v>830</v>
      </c>
      <c r="F31" s="158" t="s">
        <v>823</v>
      </c>
      <c r="G31" s="158">
        <v>0.23</v>
      </c>
      <c r="H31" s="190">
        <v>641</v>
      </c>
      <c r="I31" s="46">
        <v>1804.8374999999999</v>
      </c>
      <c r="J31" s="46">
        <v>254.36250000000001</v>
      </c>
      <c r="K31" s="205"/>
      <c r="L31" s="205">
        <v>100</v>
      </c>
      <c r="M31" s="205">
        <v>150</v>
      </c>
      <c r="N31" s="205"/>
      <c r="O31" s="205">
        <v>1000</v>
      </c>
      <c r="P31" s="205"/>
      <c r="Q31" s="205"/>
      <c r="R31" s="194">
        <v>650</v>
      </c>
      <c r="S31" s="194">
        <f t="shared" si="0"/>
        <v>0</v>
      </c>
      <c r="T31" s="194">
        <f t="shared" si="1"/>
        <v>64100</v>
      </c>
      <c r="U31" s="194">
        <f t="shared" si="2"/>
        <v>96150</v>
      </c>
      <c r="V31" s="194">
        <f t="shared" si="3"/>
        <v>0</v>
      </c>
      <c r="W31" s="194">
        <f t="shared" si="4"/>
        <v>1804837.4999999998</v>
      </c>
      <c r="X31" s="194">
        <f t="shared" si="5"/>
        <v>0</v>
      </c>
      <c r="Y31" s="194">
        <f t="shared" si="6"/>
        <v>0</v>
      </c>
      <c r="Z31" s="194">
        <f t="shared" si="7"/>
        <v>165335.625</v>
      </c>
      <c r="AA31" s="97">
        <v>945454.54545454541</v>
      </c>
      <c r="AB31" s="97">
        <v>1745454.5454545454</v>
      </c>
      <c r="AC31" s="97"/>
      <c r="AD31" s="97">
        <v>6.59</v>
      </c>
      <c r="AE31" s="97">
        <v>9.06</v>
      </c>
      <c r="AF31" s="97"/>
      <c r="AG31" s="97">
        <v>119.93</v>
      </c>
      <c r="AH31" s="97"/>
      <c r="AI31" s="97">
        <v>9.06</v>
      </c>
      <c r="AJ31" s="97">
        <v>358.98</v>
      </c>
      <c r="AK31" s="97">
        <f t="shared" si="8"/>
        <v>0</v>
      </c>
      <c r="AL31" s="97">
        <f t="shared" si="9"/>
        <v>4224.1899999999996</v>
      </c>
      <c r="AM31" s="97">
        <f t="shared" si="10"/>
        <v>5807.46</v>
      </c>
      <c r="AN31" s="97">
        <f t="shared" si="11"/>
        <v>0</v>
      </c>
      <c r="AO31" s="97">
        <f t="shared" si="12"/>
        <v>216454.161375</v>
      </c>
      <c r="AP31" s="97">
        <f t="shared" si="13"/>
        <v>0</v>
      </c>
      <c r="AQ31" s="97"/>
      <c r="AR31" s="97">
        <f t="shared" si="14"/>
        <v>91311.050250000015</v>
      </c>
      <c r="AS31" s="97"/>
      <c r="AT31" s="97">
        <v>48.71</v>
      </c>
      <c r="AU31" s="97">
        <v>51.18</v>
      </c>
      <c r="AV31" s="97"/>
      <c r="AW31" s="97">
        <v>181.44</v>
      </c>
      <c r="AX31" s="97"/>
      <c r="AY31" s="97"/>
      <c r="AZ31" s="97">
        <v>413.64</v>
      </c>
      <c r="BA31" s="97">
        <f t="shared" si="15"/>
        <v>0</v>
      </c>
      <c r="BB31" s="97">
        <f t="shared" si="16"/>
        <v>31223.11</v>
      </c>
      <c r="BC31" s="97">
        <f t="shared" si="17"/>
        <v>32806.379999999997</v>
      </c>
      <c r="BD31" s="97">
        <f t="shared" si="18"/>
        <v>0</v>
      </c>
      <c r="BE31" s="97">
        <f t="shared" si="19"/>
        <v>327469.71599999996</v>
      </c>
      <c r="BF31" s="97">
        <f t="shared" si="20"/>
        <v>0</v>
      </c>
      <c r="BG31" s="97">
        <f t="shared" si="21"/>
        <v>0</v>
      </c>
      <c r="BH31" s="97">
        <f t="shared" si="22"/>
        <v>105214.5045</v>
      </c>
      <c r="BI31" s="97">
        <f t="shared" si="23"/>
        <v>391499.20599999995</v>
      </c>
    </row>
    <row r="32" spans="1:61" ht="15" hidden="1" x14ac:dyDescent="0.25">
      <c r="A32" s="212" t="s">
        <v>606</v>
      </c>
      <c r="B32" s="88" t="s">
        <v>109</v>
      </c>
      <c r="C32" s="86">
        <v>1956</v>
      </c>
      <c r="D32" s="104" t="s">
        <v>765</v>
      </c>
      <c r="E32" s="158" t="s">
        <v>830</v>
      </c>
      <c r="F32" s="158" t="s">
        <v>823</v>
      </c>
      <c r="G32" s="158">
        <v>0.23</v>
      </c>
      <c r="H32" s="190">
        <v>269</v>
      </c>
      <c r="I32" s="46">
        <v>1316.15625</v>
      </c>
      <c r="J32" s="46">
        <v>135.84375</v>
      </c>
      <c r="K32" s="205"/>
      <c r="L32" s="205">
        <v>100</v>
      </c>
      <c r="M32" s="205">
        <v>150</v>
      </c>
      <c r="N32" s="205"/>
      <c r="O32" s="205">
        <v>1000</v>
      </c>
      <c r="P32" s="205"/>
      <c r="Q32" s="205"/>
      <c r="R32" s="194">
        <v>650</v>
      </c>
      <c r="S32" s="194">
        <f t="shared" si="0"/>
        <v>0</v>
      </c>
      <c r="T32" s="194">
        <f t="shared" si="1"/>
        <v>26900</v>
      </c>
      <c r="U32" s="194">
        <f t="shared" si="2"/>
        <v>40350</v>
      </c>
      <c r="V32" s="194">
        <f t="shared" si="3"/>
        <v>0</v>
      </c>
      <c r="W32" s="194">
        <f t="shared" si="4"/>
        <v>1316156.25</v>
      </c>
      <c r="X32" s="194">
        <f t="shared" si="5"/>
        <v>0</v>
      </c>
      <c r="Y32" s="194">
        <f t="shared" si="6"/>
        <v>0</v>
      </c>
      <c r="Z32" s="194">
        <f t="shared" si="7"/>
        <v>88298.4375</v>
      </c>
      <c r="AA32" s="97">
        <v>509090.90909090906</v>
      </c>
      <c r="AB32" s="97">
        <v>872727.27272727271</v>
      </c>
      <c r="AC32" s="97"/>
      <c r="AD32" s="97">
        <v>6.59</v>
      </c>
      <c r="AE32" s="97">
        <v>9.06</v>
      </c>
      <c r="AF32" s="97"/>
      <c r="AG32" s="97">
        <v>119.93</v>
      </c>
      <c r="AH32" s="97"/>
      <c r="AI32" s="97">
        <v>9.06</v>
      </c>
      <c r="AJ32" s="97">
        <v>358.98</v>
      </c>
      <c r="AK32" s="97">
        <f t="shared" si="8"/>
        <v>0</v>
      </c>
      <c r="AL32" s="97">
        <f t="shared" si="9"/>
        <v>1772.71</v>
      </c>
      <c r="AM32" s="97">
        <f t="shared" si="10"/>
        <v>2437.1400000000003</v>
      </c>
      <c r="AN32" s="97">
        <f t="shared" si="11"/>
        <v>0</v>
      </c>
      <c r="AO32" s="97">
        <f t="shared" si="12"/>
        <v>157846.61906250002</v>
      </c>
      <c r="AP32" s="97">
        <f t="shared" si="13"/>
        <v>0</v>
      </c>
      <c r="AQ32" s="97"/>
      <c r="AR32" s="97">
        <f t="shared" si="14"/>
        <v>48765.189375000002</v>
      </c>
      <c r="AS32" s="97"/>
      <c r="AT32" s="97">
        <v>48.71</v>
      </c>
      <c r="AU32" s="97">
        <v>51.18</v>
      </c>
      <c r="AV32" s="97"/>
      <c r="AW32" s="97">
        <v>181.44</v>
      </c>
      <c r="AX32" s="97"/>
      <c r="AY32" s="97"/>
      <c r="AZ32" s="97">
        <v>413.64</v>
      </c>
      <c r="BA32" s="97">
        <f t="shared" si="15"/>
        <v>0</v>
      </c>
      <c r="BB32" s="97">
        <f t="shared" si="16"/>
        <v>13102.99</v>
      </c>
      <c r="BC32" s="97">
        <f t="shared" si="17"/>
        <v>13767.42</v>
      </c>
      <c r="BD32" s="97">
        <f t="shared" si="18"/>
        <v>0</v>
      </c>
      <c r="BE32" s="97">
        <f t="shared" si="19"/>
        <v>238803.38999999998</v>
      </c>
      <c r="BF32" s="97">
        <f t="shared" si="20"/>
        <v>0</v>
      </c>
      <c r="BG32" s="97">
        <f t="shared" si="21"/>
        <v>0</v>
      </c>
      <c r="BH32" s="97">
        <f t="shared" si="22"/>
        <v>56190.408749999995</v>
      </c>
      <c r="BI32" s="97">
        <f t="shared" si="23"/>
        <v>265673.8</v>
      </c>
    </row>
    <row r="33" spans="1:61" ht="15" hidden="1" x14ac:dyDescent="0.25">
      <c r="A33" s="212" t="s">
        <v>607</v>
      </c>
      <c r="B33" s="88" t="s">
        <v>111</v>
      </c>
      <c r="C33" s="86">
        <v>1956</v>
      </c>
      <c r="D33" s="104" t="s">
        <v>765</v>
      </c>
      <c r="E33" s="158" t="s">
        <v>830</v>
      </c>
      <c r="F33" s="158" t="s">
        <v>823</v>
      </c>
      <c r="G33" s="158">
        <v>0.23</v>
      </c>
      <c r="H33" s="190">
        <v>800</v>
      </c>
      <c r="I33" s="46">
        <v>2136.0625</v>
      </c>
      <c r="J33" s="46">
        <v>305.9375</v>
      </c>
      <c r="K33" s="205"/>
      <c r="L33" s="205">
        <v>100</v>
      </c>
      <c r="M33" s="205">
        <v>150</v>
      </c>
      <c r="N33" s="205"/>
      <c r="O33" s="205">
        <v>1000</v>
      </c>
      <c r="P33" s="205"/>
      <c r="Q33" s="205"/>
      <c r="R33" s="194">
        <v>650</v>
      </c>
      <c r="S33" s="194">
        <f t="shared" si="0"/>
        <v>0</v>
      </c>
      <c r="T33" s="194">
        <f t="shared" si="1"/>
        <v>80000</v>
      </c>
      <c r="U33" s="194">
        <f t="shared" si="2"/>
        <v>120000</v>
      </c>
      <c r="V33" s="194">
        <f t="shared" si="3"/>
        <v>0</v>
      </c>
      <c r="W33" s="194">
        <f t="shared" si="4"/>
        <v>2136062.5</v>
      </c>
      <c r="X33" s="194">
        <f t="shared" si="5"/>
        <v>0</v>
      </c>
      <c r="Y33" s="194">
        <f t="shared" si="6"/>
        <v>0</v>
      </c>
      <c r="Z33" s="194">
        <f t="shared" si="7"/>
        <v>198859.375</v>
      </c>
      <c r="AA33" s="97">
        <v>1163636.3636363635</v>
      </c>
      <c r="AB33" s="97">
        <v>2181818.1818181816</v>
      </c>
      <c r="AC33" s="97"/>
      <c r="AD33" s="97">
        <v>6.59</v>
      </c>
      <c r="AE33" s="97">
        <v>9.06</v>
      </c>
      <c r="AF33" s="97"/>
      <c r="AG33" s="97">
        <v>119.93</v>
      </c>
      <c r="AH33" s="97"/>
      <c r="AI33" s="97">
        <v>9.06</v>
      </c>
      <c r="AJ33" s="97">
        <v>358.98</v>
      </c>
      <c r="AK33" s="97">
        <f t="shared" si="8"/>
        <v>0</v>
      </c>
      <c r="AL33" s="97">
        <f t="shared" si="9"/>
        <v>5272</v>
      </c>
      <c r="AM33" s="97">
        <f t="shared" si="10"/>
        <v>7248</v>
      </c>
      <c r="AN33" s="97">
        <f t="shared" si="11"/>
        <v>0</v>
      </c>
      <c r="AO33" s="97">
        <f t="shared" si="12"/>
        <v>256177.97562500002</v>
      </c>
      <c r="AP33" s="97">
        <f t="shared" si="13"/>
        <v>0</v>
      </c>
      <c r="AQ33" s="97"/>
      <c r="AR33" s="97">
        <f t="shared" si="14"/>
        <v>109825.44375000001</v>
      </c>
      <c r="AS33" s="97"/>
      <c r="AT33" s="97">
        <v>48.71</v>
      </c>
      <c r="AU33" s="97">
        <v>51.18</v>
      </c>
      <c r="AV33" s="97"/>
      <c r="AW33" s="97">
        <v>181.44</v>
      </c>
      <c r="AX33" s="97"/>
      <c r="AY33" s="97"/>
      <c r="AZ33" s="97">
        <v>413.64</v>
      </c>
      <c r="BA33" s="97">
        <f t="shared" si="15"/>
        <v>0</v>
      </c>
      <c r="BB33" s="97">
        <f t="shared" si="16"/>
        <v>38968</v>
      </c>
      <c r="BC33" s="97">
        <f t="shared" si="17"/>
        <v>40944</v>
      </c>
      <c r="BD33" s="97">
        <f t="shared" si="18"/>
        <v>0</v>
      </c>
      <c r="BE33" s="97">
        <f t="shared" si="19"/>
        <v>387567.18</v>
      </c>
      <c r="BF33" s="97">
        <f t="shared" si="20"/>
        <v>0</v>
      </c>
      <c r="BG33" s="97">
        <f t="shared" si="21"/>
        <v>0</v>
      </c>
      <c r="BH33" s="97">
        <f t="shared" si="22"/>
        <v>126547.9875</v>
      </c>
      <c r="BI33" s="97">
        <f t="shared" si="23"/>
        <v>467479.18</v>
      </c>
    </row>
    <row r="34" spans="1:61" ht="15" hidden="1" x14ac:dyDescent="0.25">
      <c r="A34" s="212" t="s">
        <v>608</v>
      </c>
      <c r="B34" s="88" t="s">
        <v>113</v>
      </c>
      <c r="C34" s="86">
        <v>1961</v>
      </c>
      <c r="D34" s="104" t="s">
        <v>114</v>
      </c>
      <c r="E34" s="158" t="s">
        <v>829</v>
      </c>
      <c r="F34" s="158" t="s">
        <v>823</v>
      </c>
      <c r="G34" s="158">
        <v>0.23</v>
      </c>
      <c r="H34" s="190">
        <v>911</v>
      </c>
      <c r="I34" s="46">
        <v>3642.1124999999997</v>
      </c>
      <c r="J34" s="46">
        <v>740.28750000000002</v>
      </c>
      <c r="K34" s="205"/>
      <c r="L34" s="205">
        <v>100</v>
      </c>
      <c r="M34" s="205"/>
      <c r="N34" s="205">
        <v>120</v>
      </c>
      <c r="O34" s="205"/>
      <c r="P34" s="205"/>
      <c r="Q34" s="205">
        <v>150</v>
      </c>
      <c r="R34" s="194">
        <v>650</v>
      </c>
      <c r="S34" s="194">
        <f t="shared" si="0"/>
        <v>0</v>
      </c>
      <c r="T34" s="194">
        <f t="shared" si="1"/>
        <v>91100</v>
      </c>
      <c r="U34" s="194">
        <f t="shared" si="2"/>
        <v>0</v>
      </c>
      <c r="V34" s="194">
        <f t="shared" si="3"/>
        <v>109320</v>
      </c>
      <c r="X34" s="194">
        <f t="shared" si="5"/>
        <v>0</v>
      </c>
      <c r="Y34" s="194">
        <f t="shared" si="6"/>
        <v>546316.875</v>
      </c>
      <c r="Z34" s="194">
        <f t="shared" si="7"/>
        <v>481186.875</v>
      </c>
      <c r="AA34" s="97">
        <v>1818181.8181818179</v>
      </c>
      <c r="AB34" s="97">
        <v>3490909.0909090908</v>
      </c>
      <c r="AC34" s="97"/>
      <c r="AD34" s="97">
        <v>6.59</v>
      </c>
      <c r="AE34" s="97"/>
      <c r="AF34" s="97">
        <v>9.06</v>
      </c>
      <c r="AG34" s="97"/>
      <c r="AH34" s="97"/>
      <c r="AI34" s="97">
        <v>9.06</v>
      </c>
      <c r="AJ34" s="97">
        <v>358.98</v>
      </c>
      <c r="AK34" s="97">
        <f t="shared" si="8"/>
        <v>0</v>
      </c>
      <c r="AL34" s="97">
        <f t="shared" si="9"/>
        <v>6003.49</v>
      </c>
      <c r="AM34" s="97">
        <f t="shared" si="10"/>
        <v>0</v>
      </c>
      <c r="AN34" s="97">
        <f t="shared" si="11"/>
        <v>8253.66</v>
      </c>
      <c r="AO34" s="97"/>
      <c r="AP34" s="97">
        <f t="shared" si="13"/>
        <v>0</v>
      </c>
      <c r="AQ34" s="97">
        <f t="shared" ref="AQ3:AQ66" si="24">AI34*I34</f>
        <v>32997.539250000002</v>
      </c>
      <c r="AR34" s="97">
        <f t="shared" si="14"/>
        <v>265748.40675000002</v>
      </c>
      <c r="AS34" s="97"/>
      <c r="AT34" s="97">
        <v>48.71</v>
      </c>
      <c r="AU34" s="97"/>
      <c r="AV34" s="97">
        <v>51.18</v>
      </c>
      <c r="AW34" s="97"/>
      <c r="AX34" s="97"/>
      <c r="AY34" s="97">
        <v>60.76</v>
      </c>
      <c r="AZ34" s="97">
        <v>413.64</v>
      </c>
      <c r="BA34" s="97">
        <f t="shared" si="15"/>
        <v>0</v>
      </c>
      <c r="BB34" s="97">
        <f t="shared" si="16"/>
        <v>44374.81</v>
      </c>
      <c r="BC34" s="97">
        <f t="shared" si="17"/>
        <v>0</v>
      </c>
      <c r="BD34" s="97">
        <f t="shared" si="18"/>
        <v>46624.98</v>
      </c>
      <c r="BE34" s="97">
        <f t="shared" si="19"/>
        <v>0</v>
      </c>
      <c r="BF34" s="97">
        <f t="shared" si="20"/>
        <v>0</v>
      </c>
      <c r="BG34" s="97">
        <f t="shared" si="21"/>
        <v>221294.75549999997</v>
      </c>
      <c r="BH34" s="97">
        <f t="shared" si="22"/>
        <v>306212.52149999997</v>
      </c>
      <c r="BI34" s="97">
        <f t="shared" si="23"/>
        <v>312294.54550000001</v>
      </c>
    </row>
    <row r="35" spans="1:61" ht="15" hidden="1" x14ac:dyDescent="0.25">
      <c r="A35" s="212" t="s">
        <v>609</v>
      </c>
      <c r="B35" s="88" t="s">
        <v>118</v>
      </c>
      <c r="C35" s="86">
        <v>1961</v>
      </c>
      <c r="D35" s="104" t="s">
        <v>114</v>
      </c>
      <c r="E35" s="158" t="s">
        <v>829</v>
      </c>
      <c r="F35" s="158" t="s">
        <v>823</v>
      </c>
      <c r="G35" s="158">
        <v>0.23</v>
      </c>
      <c r="H35" s="190">
        <v>901</v>
      </c>
      <c r="I35" s="46">
        <v>3624.2125000000001</v>
      </c>
      <c r="J35" s="46">
        <v>731.78750000000002</v>
      </c>
      <c r="K35" s="205"/>
      <c r="L35" s="205">
        <v>100</v>
      </c>
      <c r="M35" s="205"/>
      <c r="N35" s="205">
        <v>120</v>
      </c>
      <c r="O35" s="205"/>
      <c r="P35" s="205"/>
      <c r="Q35" s="205">
        <v>150</v>
      </c>
      <c r="R35" s="194">
        <v>650</v>
      </c>
      <c r="S35" s="194">
        <f t="shared" si="0"/>
        <v>0</v>
      </c>
      <c r="T35" s="194">
        <f t="shared" si="1"/>
        <v>90100</v>
      </c>
      <c r="U35" s="194">
        <f t="shared" si="2"/>
        <v>0</v>
      </c>
      <c r="V35" s="194">
        <f t="shared" si="3"/>
        <v>108120</v>
      </c>
      <c r="X35" s="194">
        <f t="shared" si="5"/>
        <v>0</v>
      </c>
      <c r="Y35" s="194">
        <f t="shared" si="6"/>
        <v>543631.875</v>
      </c>
      <c r="Z35" s="194">
        <f t="shared" si="7"/>
        <v>475661.875</v>
      </c>
      <c r="AA35" s="97">
        <v>1818181.8181818179</v>
      </c>
      <c r="AB35" s="97">
        <v>3490909.0909090908</v>
      </c>
      <c r="AC35" s="97"/>
      <c r="AD35" s="97">
        <v>6.59</v>
      </c>
      <c r="AE35" s="97"/>
      <c r="AF35" s="97">
        <v>9.06</v>
      </c>
      <c r="AG35" s="97"/>
      <c r="AH35" s="97"/>
      <c r="AI35" s="97">
        <v>9.06</v>
      </c>
      <c r="AJ35" s="97">
        <v>358.98</v>
      </c>
      <c r="AK35" s="97">
        <f t="shared" si="8"/>
        <v>0</v>
      </c>
      <c r="AL35" s="97">
        <f t="shared" si="9"/>
        <v>5937.59</v>
      </c>
      <c r="AM35" s="97">
        <f t="shared" si="10"/>
        <v>0</v>
      </c>
      <c r="AN35" s="97">
        <f t="shared" si="11"/>
        <v>8163.06</v>
      </c>
      <c r="AO35" s="97"/>
      <c r="AP35" s="97">
        <f t="shared" si="13"/>
        <v>0</v>
      </c>
      <c r="AQ35" s="97">
        <f t="shared" si="24"/>
        <v>32835.365250000003</v>
      </c>
      <c r="AR35" s="97">
        <f t="shared" si="14"/>
        <v>262697.07675000001</v>
      </c>
      <c r="AS35" s="97"/>
      <c r="AT35" s="97">
        <v>48.71</v>
      </c>
      <c r="AU35" s="97"/>
      <c r="AV35" s="97">
        <v>51.18</v>
      </c>
      <c r="AW35" s="97"/>
      <c r="AX35" s="97"/>
      <c r="AY35" s="97">
        <v>60.76</v>
      </c>
      <c r="AZ35" s="97">
        <v>413.64</v>
      </c>
      <c r="BA35" s="97">
        <f t="shared" si="15"/>
        <v>0</v>
      </c>
      <c r="BB35" s="97">
        <f t="shared" si="16"/>
        <v>43887.71</v>
      </c>
      <c r="BC35" s="97">
        <f t="shared" si="17"/>
        <v>0</v>
      </c>
      <c r="BD35" s="97">
        <f t="shared" si="18"/>
        <v>46113.18</v>
      </c>
      <c r="BE35" s="97">
        <f t="shared" si="19"/>
        <v>0</v>
      </c>
      <c r="BF35" s="97">
        <f t="shared" si="20"/>
        <v>0</v>
      </c>
      <c r="BG35" s="97">
        <f t="shared" si="21"/>
        <v>220207.15150000001</v>
      </c>
      <c r="BH35" s="97">
        <f t="shared" si="22"/>
        <v>302696.58149999997</v>
      </c>
      <c r="BI35" s="97">
        <f t="shared" si="23"/>
        <v>310208.04149999999</v>
      </c>
    </row>
    <row r="36" spans="1:61" ht="15" hidden="1" x14ac:dyDescent="0.25">
      <c r="A36" s="212" t="s">
        <v>610</v>
      </c>
      <c r="B36" s="88" t="s">
        <v>120</v>
      </c>
      <c r="C36" s="86">
        <v>1961</v>
      </c>
      <c r="D36" s="104" t="s">
        <v>114</v>
      </c>
      <c r="E36" s="158" t="s">
        <v>829</v>
      </c>
      <c r="F36" s="158" t="s">
        <v>823</v>
      </c>
      <c r="G36" s="158">
        <v>0.23</v>
      </c>
      <c r="H36" s="190">
        <v>901</v>
      </c>
      <c r="I36" s="46">
        <v>4076.9812499999998</v>
      </c>
      <c r="J36" s="46">
        <v>823.51875000000007</v>
      </c>
      <c r="K36" s="205"/>
      <c r="L36" s="205">
        <v>100</v>
      </c>
      <c r="M36" s="205"/>
      <c r="N36" s="205">
        <v>120</v>
      </c>
      <c r="O36" s="205"/>
      <c r="P36" s="205"/>
      <c r="Q36" s="205">
        <v>150</v>
      </c>
      <c r="R36" s="194">
        <v>650</v>
      </c>
      <c r="S36" s="194">
        <f t="shared" si="0"/>
        <v>0</v>
      </c>
      <c r="T36" s="194">
        <f t="shared" si="1"/>
        <v>90100</v>
      </c>
      <c r="U36" s="194">
        <f t="shared" si="2"/>
        <v>0</v>
      </c>
      <c r="V36" s="194">
        <f t="shared" si="3"/>
        <v>108120</v>
      </c>
      <c r="X36" s="194">
        <f t="shared" si="5"/>
        <v>0</v>
      </c>
      <c r="Y36" s="194">
        <f t="shared" si="6"/>
        <v>611547.1875</v>
      </c>
      <c r="Z36" s="194">
        <f t="shared" si="7"/>
        <v>535287.1875</v>
      </c>
      <c r="AA36" s="97">
        <v>1845454.5454545452</v>
      </c>
      <c r="AB36" s="97">
        <v>3545454.5454545449</v>
      </c>
      <c r="AC36" s="97"/>
      <c r="AD36" s="97">
        <v>6.59</v>
      </c>
      <c r="AE36" s="97"/>
      <c r="AF36" s="97">
        <v>9.06</v>
      </c>
      <c r="AG36" s="97"/>
      <c r="AH36" s="97"/>
      <c r="AI36" s="97">
        <v>9.06</v>
      </c>
      <c r="AJ36" s="97">
        <v>358.98</v>
      </c>
      <c r="AK36" s="97">
        <f t="shared" si="8"/>
        <v>0</v>
      </c>
      <c r="AL36" s="97">
        <f t="shared" si="9"/>
        <v>5937.59</v>
      </c>
      <c r="AM36" s="97">
        <f t="shared" si="10"/>
        <v>0</v>
      </c>
      <c r="AN36" s="97">
        <f t="shared" si="11"/>
        <v>8163.06</v>
      </c>
      <c r="AO36" s="97"/>
      <c r="AP36" s="97">
        <f t="shared" si="13"/>
        <v>0</v>
      </c>
      <c r="AQ36" s="97">
        <f t="shared" si="24"/>
        <v>36937.450125000003</v>
      </c>
      <c r="AR36" s="97">
        <f t="shared" si="14"/>
        <v>295626.76087500004</v>
      </c>
      <c r="AS36" s="97"/>
      <c r="AT36" s="97">
        <v>48.71</v>
      </c>
      <c r="AU36" s="97"/>
      <c r="AV36" s="97">
        <v>51.18</v>
      </c>
      <c r="AW36" s="97"/>
      <c r="AX36" s="97"/>
      <c r="AY36" s="97">
        <v>60.76</v>
      </c>
      <c r="AZ36" s="97">
        <v>413.64</v>
      </c>
      <c r="BA36" s="97">
        <f t="shared" si="15"/>
        <v>0</v>
      </c>
      <c r="BB36" s="97">
        <f t="shared" si="16"/>
        <v>43887.71</v>
      </c>
      <c r="BC36" s="97">
        <f t="shared" si="17"/>
        <v>0</v>
      </c>
      <c r="BD36" s="97">
        <f t="shared" si="18"/>
        <v>46113.18</v>
      </c>
      <c r="BE36" s="97">
        <f t="shared" si="19"/>
        <v>0</v>
      </c>
      <c r="BF36" s="97">
        <f t="shared" si="20"/>
        <v>0</v>
      </c>
      <c r="BG36" s="97">
        <f t="shared" si="21"/>
        <v>247717.38074999998</v>
      </c>
      <c r="BH36" s="97">
        <f t="shared" si="22"/>
        <v>340640.29574999999</v>
      </c>
      <c r="BI36" s="97">
        <f t="shared" si="23"/>
        <v>337718.27074999997</v>
      </c>
    </row>
    <row r="37" spans="1:61" ht="15" hidden="1" x14ac:dyDescent="0.25">
      <c r="A37" s="212" t="s">
        <v>611</v>
      </c>
      <c r="B37" s="88" t="s">
        <v>122</v>
      </c>
      <c r="C37" s="86">
        <v>1961</v>
      </c>
      <c r="D37" s="104" t="s">
        <v>114</v>
      </c>
      <c r="E37" s="158" t="s">
        <v>829</v>
      </c>
      <c r="F37" s="158" t="s">
        <v>823</v>
      </c>
      <c r="G37" s="158">
        <v>0.23</v>
      </c>
      <c r="H37" s="190">
        <v>901</v>
      </c>
      <c r="I37" s="46">
        <v>3624.2125000000001</v>
      </c>
      <c r="J37" s="46">
        <v>731.78750000000002</v>
      </c>
      <c r="K37" s="205"/>
      <c r="L37" s="205">
        <v>100</v>
      </c>
      <c r="M37" s="205"/>
      <c r="N37" s="205">
        <v>120</v>
      </c>
      <c r="O37" s="205"/>
      <c r="P37" s="205"/>
      <c r="Q37" s="205">
        <v>150</v>
      </c>
      <c r="R37" s="194">
        <v>650</v>
      </c>
      <c r="S37" s="194">
        <f t="shared" si="0"/>
        <v>0</v>
      </c>
      <c r="T37" s="194">
        <f t="shared" si="1"/>
        <v>90100</v>
      </c>
      <c r="U37" s="194">
        <f t="shared" si="2"/>
        <v>0</v>
      </c>
      <c r="V37" s="194">
        <f t="shared" si="3"/>
        <v>108120</v>
      </c>
      <c r="X37" s="194">
        <f t="shared" si="5"/>
        <v>0</v>
      </c>
      <c r="Y37" s="194">
        <f t="shared" si="6"/>
        <v>543631.875</v>
      </c>
      <c r="Z37" s="194">
        <f t="shared" si="7"/>
        <v>475661.875</v>
      </c>
      <c r="AA37" s="97">
        <v>1818181.8181818179</v>
      </c>
      <c r="AB37" s="97">
        <v>3490909.0909090908</v>
      </c>
      <c r="AC37" s="97"/>
      <c r="AD37" s="97">
        <v>6.59</v>
      </c>
      <c r="AE37" s="97"/>
      <c r="AF37" s="97">
        <v>9.06</v>
      </c>
      <c r="AG37" s="97"/>
      <c r="AH37" s="97"/>
      <c r="AI37" s="97">
        <v>9.06</v>
      </c>
      <c r="AJ37" s="97">
        <v>358.98</v>
      </c>
      <c r="AK37" s="97">
        <f t="shared" si="8"/>
        <v>0</v>
      </c>
      <c r="AL37" s="97">
        <f t="shared" si="9"/>
        <v>5937.59</v>
      </c>
      <c r="AM37" s="97">
        <f t="shared" si="10"/>
        <v>0</v>
      </c>
      <c r="AN37" s="97">
        <f t="shared" si="11"/>
        <v>8163.06</v>
      </c>
      <c r="AO37" s="97"/>
      <c r="AP37" s="97">
        <f t="shared" si="13"/>
        <v>0</v>
      </c>
      <c r="AQ37" s="97">
        <f t="shared" si="24"/>
        <v>32835.365250000003</v>
      </c>
      <c r="AR37" s="97">
        <f t="shared" si="14"/>
        <v>262697.07675000001</v>
      </c>
      <c r="AS37" s="97"/>
      <c r="AT37" s="97">
        <v>48.71</v>
      </c>
      <c r="AU37" s="97"/>
      <c r="AV37" s="97">
        <v>51.18</v>
      </c>
      <c r="AW37" s="97"/>
      <c r="AX37" s="97"/>
      <c r="AY37" s="97">
        <v>60.76</v>
      </c>
      <c r="AZ37" s="97">
        <v>413.64</v>
      </c>
      <c r="BA37" s="97">
        <f t="shared" si="15"/>
        <v>0</v>
      </c>
      <c r="BB37" s="97">
        <f t="shared" si="16"/>
        <v>43887.71</v>
      </c>
      <c r="BC37" s="97">
        <f t="shared" si="17"/>
        <v>0</v>
      </c>
      <c r="BD37" s="97">
        <f t="shared" si="18"/>
        <v>46113.18</v>
      </c>
      <c r="BE37" s="97">
        <f t="shared" si="19"/>
        <v>0</v>
      </c>
      <c r="BF37" s="97">
        <f t="shared" si="20"/>
        <v>0</v>
      </c>
      <c r="BG37" s="97">
        <f t="shared" si="21"/>
        <v>220207.15150000001</v>
      </c>
      <c r="BH37" s="97">
        <f t="shared" si="22"/>
        <v>302696.58149999997</v>
      </c>
      <c r="BI37" s="97">
        <f t="shared" si="23"/>
        <v>310208.04149999999</v>
      </c>
    </row>
    <row r="38" spans="1:61" ht="15" hidden="1" x14ac:dyDescent="0.25">
      <c r="A38" s="212" t="s">
        <v>612</v>
      </c>
      <c r="B38" s="88" t="s">
        <v>124</v>
      </c>
      <c r="C38" s="86">
        <v>1961</v>
      </c>
      <c r="D38" s="104" t="s">
        <v>114</v>
      </c>
      <c r="E38" s="158" t="s">
        <v>829</v>
      </c>
      <c r="F38" s="158" t="s">
        <v>823</v>
      </c>
      <c r="G38" s="158">
        <v>0.23</v>
      </c>
      <c r="H38" s="190">
        <v>901</v>
      </c>
      <c r="I38" s="46">
        <v>3624.2125000000001</v>
      </c>
      <c r="J38" s="46">
        <v>731.78750000000002</v>
      </c>
      <c r="K38" s="205"/>
      <c r="L38" s="205">
        <v>100</v>
      </c>
      <c r="M38" s="205"/>
      <c r="N38" s="205">
        <v>120</v>
      </c>
      <c r="O38" s="205"/>
      <c r="P38" s="205"/>
      <c r="Q38" s="205">
        <v>150</v>
      </c>
      <c r="R38" s="194">
        <v>650</v>
      </c>
      <c r="S38" s="194">
        <f t="shared" si="0"/>
        <v>0</v>
      </c>
      <c r="T38" s="194">
        <f t="shared" si="1"/>
        <v>90100</v>
      </c>
      <c r="U38" s="194">
        <f t="shared" si="2"/>
        <v>0</v>
      </c>
      <c r="V38" s="194">
        <f t="shared" si="3"/>
        <v>108120</v>
      </c>
      <c r="X38" s="194">
        <f t="shared" si="5"/>
        <v>0</v>
      </c>
      <c r="Y38" s="194">
        <f t="shared" si="6"/>
        <v>543631.875</v>
      </c>
      <c r="Z38" s="194">
        <f t="shared" si="7"/>
        <v>475661.875</v>
      </c>
      <c r="AA38" s="97">
        <v>1818181.8181818179</v>
      </c>
      <c r="AB38" s="97">
        <v>3490909.0909090908</v>
      </c>
      <c r="AC38" s="97"/>
      <c r="AD38" s="97">
        <v>6.59</v>
      </c>
      <c r="AE38" s="97"/>
      <c r="AF38" s="97">
        <v>9.06</v>
      </c>
      <c r="AG38" s="97"/>
      <c r="AH38" s="97"/>
      <c r="AI38" s="97">
        <v>9.06</v>
      </c>
      <c r="AJ38" s="97">
        <v>358.98</v>
      </c>
      <c r="AK38" s="97">
        <f t="shared" si="8"/>
        <v>0</v>
      </c>
      <c r="AL38" s="97">
        <f t="shared" si="9"/>
        <v>5937.59</v>
      </c>
      <c r="AM38" s="97">
        <f t="shared" si="10"/>
        <v>0</v>
      </c>
      <c r="AN38" s="97">
        <f t="shared" si="11"/>
        <v>8163.06</v>
      </c>
      <c r="AO38" s="97"/>
      <c r="AP38" s="97">
        <f t="shared" si="13"/>
        <v>0</v>
      </c>
      <c r="AQ38" s="97">
        <f t="shared" si="24"/>
        <v>32835.365250000003</v>
      </c>
      <c r="AR38" s="97">
        <f t="shared" si="14"/>
        <v>262697.07675000001</v>
      </c>
      <c r="AS38" s="97"/>
      <c r="AT38" s="97">
        <v>48.71</v>
      </c>
      <c r="AU38" s="97"/>
      <c r="AV38" s="97">
        <v>51.18</v>
      </c>
      <c r="AW38" s="97"/>
      <c r="AX38" s="97"/>
      <c r="AY38" s="97">
        <v>60.76</v>
      </c>
      <c r="AZ38" s="97">
        <v>413.64</v>
      </c>
      <c r="BA38" s="97">
        <f t="shared" si="15"/>
        <v>0</v>
      </c>
      <c r="BB38" s="97">
        <f t="shared" si="16"/>
        <v>43887.71</v>
      </c>
      <c r="BC38" s="97">
        <f t="shared" si="17"/>
        <v>0</v>
      </c>
      <c r="BD38" s="97">
        <f t="shared" si="18"/>
        <v>46113.18</v>
      </c>
      <c r="BE38" s="97">
        <f t="shared" si="19"/>
        <v>0</v>
      </c>
      <c r="BF38" s="97">
        <f t="shared" si="20"/>
        <v>0</v>
      </c>
      <c r="BG38" s="97">
        <f t="shared" si="21"/>
        <v>220207.15150000001</v>
      </c>
      <c r="BH38" s="97">
        <f t="shared" si="22"/>
        <v>302696.58149999997</v>
      </c>
      <c r="BI38" s="97">
        <f t="shared" si="23"/>
        <v>310208.04149999999</v>
      </c>
    </row>
    <row r="39" spans="1:61" ht="15" hidden="1" x14ac:dyDescent="0.25">
      <c r="A39" s="211" t="s">
        <v>613</v>
      </c>
      <c r="B39" s="88" t="s">
        <v>126</v>
      </c>
      <c r="C39" s="86">
        <v>1924</v>
      </c>
      <c r="D39" s="104" t="s">
        <v>169</v>
      </c>
      <c r="E39" s="161" t="s">
        <v>830</v>
      </c>
      <c r="F39" s="158" t="s">
        <v>823</v>
      </c>
      <c r="G39" s="158">
        <v>0.23</v>
      </c>
      <c r="H39" s="190">
        <v>404</v>
      </c>
      <c r="I39" s="46">
        <v>1158.3625</v>
      </c>
      <c r="J39" s="46">
        <v>161.63749999999999</v>
      </c>
      <c r="K39" s="205"/>
      <c r="L39" s="205">
        <v>100</v>
      </c>
      <c r="M39" s="205">
        <v>150</v>
      </c>
      <c r="N39" s="205"/>
      <c r="O39" s="205">
        <v>1000</v>
      </c>
      <c r="P39" s="205"/>
      <c r="Q39" s="205"/>
      <c r="R39" s="194">
        <v>650</v>
      </c>
      <c r="S39" s="194">
        <f t="shared" si="0"/>
        <v>0</v>
      </c>
      <c r="T39" s="194">
        <f t="shared" si="1"/>
        <v>40400</v>
      </c>
      <c r="U39" s="194">
        <f t="shared" si="2"/>
        <v>60600</v>
      </c>
      <c r="V39" s="194">
        <f t="shared" si="3"/>
        <v>0</v>
      </c>
      <c r="W39" s="194">
        <f t="shared" ref="W39:W46" si="25">O39*I39</f>
        <v>1158362.5</v>
      </c>
      <c r="X39" s="194">
        <f t="shared" si="5"/>
        <v>0</v>
      </c>
      <c r="Y39" s="194">
        <f t="shared" si="6"/>
        <v>0</v>
      </c>
      <c r="Z39" s="194">
        <f t="shared" si="7"/>
        <v>105064.37499999999</v>
      </c>
      <c r="AA39" s="97">
        <v>618181.81818181812</v>
      </c>
      <c r="AB39" s="97">
        <v>1090909.0909090908</v>
      </c>
      <c r="AC39" s="97"/>
      <c r="AD39" s="97">
        <v>6.59</v>
      </c>
      <c r="AE39" s="97">
        <v>9.06</v>
      </c>
      <c r="AF39" s="97"/>
      <c r="AG39" s="97">
        <v>119.93</v>
      </c>
      <c r="AH39" s="97"/>
      <c r="AI39" s="97">
        <v>9.06</v>
      </c>
      <c r="AJ39" s="97">
        <v>306.36</v>
      </c>
      <c r="AK39" s="97">
        <f t="shared" si="8"/>
        <v>0</v>
      </c>
      <c r="AL39" s="97">
        <f t="shared" si="9"/>
        <v>2662.36</v>
      </c>
      <c r="AM39" s="97">
        <f t="shared" si="10"/>
        <v>3660.2400000000002</v>
      </c>
      <c r="AN39" s="97">
        <f t="shared" si="11"/>
        <v>0</v>
      </c>
      <c r="AO39" s="97">
        <f t="shared" ref="AO39:AO46" si="26">AG39*I39</f>
        <v>138922.414625</v>
      </c>
      <c r="AP39" s="97">
        <f t="shared" si="13"/>
        <v>0</v>
      </c>
      <c r="AQ39" s="97"/>
      <c r="AR39" s="97">
        <f t="shared" si="14"/>
        <v>49519.264499999997</v>
      </c>
      <c r="AS39" s="97"/>
      <c r="AT39" s="97">
        <v>48.71</v>
      </c>
      <c r="AU39" s="97">
        <v>51.18</v>
      </c>
      <c r="AV39" s="97"/>
      <c r="AW39" s="97">
        <v>181.44</v>
      </c>
      <c r="AX39" s="97"/>
      <c r="AY39" s="97"/>
      <c r="AZ39" s="97">
        <v>348.05</v>
      </c>
      <c r="BA39" s="97">
        <f t="shared" si="15"/>
        <v>0</v>
      </c>
      <c r="BB39" s="97">
        <f t="shared" si="16"/>
        <v>19678.84</v>
      </c>
      <c r="BC39" s="97">
        <f t="shared" si="17"/>
        <v>20676.72</v>
      </c>
      <c r="BD39" s="97">
        <f t="shared" si="18"/>
        <v>0</v>
      </c>
      <c r="BE39" s="97">
        <f t="shared" si="19"/>
        <v>210173.29199999999</v>
      </c>
      <c r="BF39" s="97">
        <f t="shared" si="20"/>
        <v>0</v>
      </c>
      <c r="BG39" s="97">
        <f t="shared" si="21"/>
        <v>0</v>
      </c>
      <c r="BH39" s="97">
        <f t="shared" si="22"/>
        <v>56257.931874999995</v>
      </c>
      <c r="BI39" s="97">
        <f t="shared" si="23"/>
        <v>250528.85199999998</v>
      </c>
    </row>
    <row r="40" spans="1:61" ht="15" hidden="1" x14ac:dyDescent="0.25">
      <c r="A40" s="211" t="s">
        <v>614</v>
      </c>
      <c r="B40" s="88" t="s">
        <v>128</v>
      </c>
      <c r="C40" s="86">
        <v>1924</v>
      </c>
      <c r="D40" s="104" t="s">
        <v>169</v>
      </c>
      <c r="E40" s="161" t="s">
        <v>830</v>
      </c>
      <c r="F40" s="158" t="s">
        <v>823</v>
      </c>
      <c r="G40" s="158">
        <v>0.23</v>
      </c>
      <c r="H40" s="190">
        <v>404</v>
      </c>
      <c r="I40" s="46">
        <v>1158.3625</v>
      </c>
      <c r="J40" s="46">
        <v>161.63749999999999</v>
      </c>
      <c r="K40" s="205"/>
      <c r="L40" s="205">
        <v>100</v>
      </c>
      <c r="M40" s="205">
        <v>150</v>
      </c>
      <c r="N40" s="205"/>
      <c r="O40" s="205">
        <v>1000</v>
      </c>
      <c r="P40" s="205"/>
      <c r="Q40" s="205"/>
      <c r="R40" s="194">
        <v>650</v>
      </c>
      <c r="S40" s="194">
        <f t="shared" si="0"/>
        <v>0</v>
      </c>
      <c r="T40" s="194">
        <f t="shared" si="1"/>
        <v>40400</v>
      </c>
      <c r="U40" s="194">
        <f t="shared" si="2"/>
        <v>60600</v>
      </c>
      <c r="V40" s="194">
        <f t="shared" si="3"/>
        <v>0</v>
      </c>
      <c r="W40" s="194">
        <f t="shared" si="25"/>
        <v>1158362.5</v>
      </c>
      <c r="X40" s="194">
        <f t="shared" si="5"/>
        <v>0</v>
      </c>
      <c r="Y40" s="194">
        <f t="shared" si="6"/>
        <v>0</v>
      </c>
      <c r="Z40" s="194">
        <f t="shared" si="7"/>
        <v>105064.37499999999</v>
      </c>
      <c r="AA40" s="97">
        <v>618181.81818181812</v>
      </c>
      <c r="AB40" s="97">
        <v>1090909.0909090908</v>
      </c>
      <c r="AC40" s="97"/>
      <c r="AD40" s="97">
        <v>6.59</v>
      </c>
      <c r="AE40" s="97">
        <v>9.06</v>
      </c>
      <c r="AF40" s="97"/>
      <c r="AG40" s="97">
        <v>119.93</v>
      </c>
      <c r="AH40" s="97"/>
      <c r="AI40" s="97">
        <v>9.06</v>
      </c>
      <c r="AJ40" s="97">
        <v>306.36</v>
      </c>
      <c r="AK40" s="97">
        <f t="shared" si="8"/>
        <v>0</v>
      </c>
      <c r="AL40" s="97">
        <f t="shared" si="9"/>
        <v>2662.36</v>
      </c>
      <c r="AM40" s="97">
        <f t="shared" si="10"/>
        <v>3660.2400000000002</v>
      </c>
      <c r="AN40" s="97">
        <f t="shared" si="11"/>
        <v>0</v>
      </c>
      <c r="AO40" s="97">
        <f t="shared" si="26"/>
        <v>138922.414625</v>
      </c>
      <c r="AP40" s="97">
        <f t="shared" si="13"/>
        <v>0</v>
      </c>
      <c r="AQ40" s="97"/>
      <c r="AR40" s="97">
        <f t="shared" si="14"/>
        <v>49519.264499999997</v>
      </c>
      <c r="AS40" s="97"/>
      <c r="AT40" s="97">
        <v>48.71</v>
      </c>
      <c r="AU40" s="97">
        <v>51.18</v>
      </c>
      <c r="AV40" s="97"/>
      <c r="AW40" s="97">
        <v>181.44</v>
      </c>
      <c r="AX40" s="97"/>
      <c r="AY40" s="97"/>
      <c r="AZ40" s="97">
        <v>348.05</v>
      </c>
      <c r="BA40" s="97">
        <f t="shared" si="15"/>
        <v>0</v>
      </c>
      <c r="BB40" s="97">
        <f t="shared" si="16"/>
        <v>19678.84</v>
      </c>
      <c r="BC40" s="97">
        <f t="shared" si="17"/>
        <v>20676.72</v>
      </c>
      <c r="BD40" s="97">
        <f t="shared" si="18"/>
        <v>0</v>
      </c>
      <c r="BE40" s="97">
        <f t="shared" si="19"/>
        <v>210173.29199999999</v>
      </c>
      <c r="BF40" s="97">
        <f t="shared" si="20"/>
        <v>0</v>
      </c>
      <c r="BG40" s="97">
        <f t="shared" si="21"/>
        <v>0</v>
      </c>
      <c r="BH40" s="97">
        <f t="shared" si="22"/>
        <v>56257.931874999995</v>
      </c>
      <c r="BI40" s="97">
        <f t="shared" si="23"/>
        <v>250528.85199999998</v>
      </c>
    </row>
    <row r="41" spans="1:61" ht="15" hidden="1" x14ac:dyDescent="0.25">
      <c r="A41" s="211" t="s">
        <v>615</v>
      </c>
      <c r="B41" s="88" t="s">
        <v>130</v>
      </c>
      <c r="C41" s="86">
        <v>1924</v>
      </c>
      <c r="D41" s="104" t="s">
        <v>169</v>
      </c>
      <c r="E41" s="158" t="s">
        <v>830</v>
      </c>
      <c r="F41" s="158" t="s">
        <v>823</v>
      </c>
      <c r="G41" s="158">
        <v>0.23</v>
      </c>
      <c r="H41" s="190">
        <v>886</v>
      </c>
      <c r="I41" s="46">
        <v>2061.1124999999997</v>
      </c>
      <c r="J41" s="46">
        <v>354.48750000000001</v>
      </c>
      <c r="K41" s="205"/>
      <c r="L41" s="205">
        <v>100</v>
      </c>
      <c r="M41" s="205">
        <v>150</v>
      </c>
      <c r="N41" s="205"/>
      <c r="O41" s="205">
        <v>1000</v>
      </c>
      <c r="P41" s="205"/>
      <c r="Q41" s="205"/>
      <c r="R41" s="194">
        <v>650</v>
      </c>
      <c r="S41" s="194">
        <f t="shared" si="0"/>
        <v>0</v>
      </c>
      <c r="T41" s="194">
        <f t="shared" si="1"/>
        <v>88600</v>
      </c>
      <c r="U41" s="194">
        <f t="shared" si="2"/>
        <v>132900</v>
      </c>
      <c r="V41" s="194">
        <f t="shared" si="3"/>
        <v>0</v>
      </c>
      <c r="W41" s="194">
        <f t="shared" si="25"/>
        <v>2061112.4999999998</v>
      </c>
      <c r="X41" s="194">
        <f t="shared" si="5"/>
        <v>0</v>
      </c>
      <c r="Y41" s="194">
        <f t="shared" si="6"/>
        <v>0</v>
      </c>
      <c r="Z41" s="194">
        <f t="shared" si="7"/>
        <v>230416.875</v>
      </c>
      <c r="AA41" s="97">
        <v>1300000</v>
      </c>
      <c r="AB41" s="97">
        <v>2454545.4545454541</v>
      </c>
      <c r="AC41" s="97"/>
      <c r="AD41" s="97">
        <v>6.59</v>
      </c>
      <c r="AE41" s="97">
        <v>9.06</v>
      </c>
      <c r="AF41" s="97"/>
      <c r="AG41" s="97">
        <v>119.93</v>
      </c>
      <c r="AH41" s="97"/>
      <c r="AI41" s="97">
        <v>9.06</v>
      </c>
      <c r="AJ41" s="97">
        <v>306.36</v>
      </c>
      <c r="AK41" s="97">
        <f t="shared" si="8"/>
        <v>0</v>
      </c>
      <c r="AL41" s="97">
        <f t="shared" si="9"/>
        <v>5838.74</v>
      </c>
      <c r="AM41" s="97">
        <f t="shared" si="10"/>
        <v>8027.1600000000008</v>
      </c>
      <c r="AN41" s="97">
        <f t="shared" si="11"/>
        <v>0</v>
      </c>
      <c r="AO41" s="97">
        <f t="shared" si="26"/>
        <v>247189.22212499997</v>
      </c>
      <c r="AP41" s="97">
        <f t="shared" si="13"/>
        <v>0</v>
      </c>
      <c r="AQ41" s="97"/>
      <c r="AR41" s="97">
        <f t="shared" si="14"/>
        <v>108600.7905</v>
      </c>
      <c r="AS41" s="97"/>
      <c r="AT41" s="97">
        <v>48.71</v>
      </c>
      <c r="AU41" s="97">
        <v>51.18</v>
      </c>
      <c r="AV41" s="97"/>
      <c r="AW41" s="97">
        <v>181.44</v>
      </c>
      <c r="AX41" s="97"/>
      <c r="AY41" s="97"/>
      <c r="AZ41" s="97">
        <v>348.05</v>
      </c>
      <c r="BA41" s="97">
        <f t="shared" si="15"/>
        <v>0</v>
      </c>
      <c r="BB41" s="97">
        <f t="shared" si="16"/>
        <v>43157.06</v>
      </c>
      <c r="BC41" s="97">
        <f t="shared" si="17"/>
        <v>45345.48</v>
      </c>
      <c r="BD41" s="97">
        <f t="shared" si="18"/>
        <v>0</v>
      </c>
      <c r="BE41" s="97">
        <f t="shared" si="19"/>
        <v>373968.25199999992</v>
      </c>
      <c r="BF41" s="97">
        <f t="shared" si="20"/>
        <v>0</v>
      </c>
      <c r="BG41" s="97">
        <f t="shared" si="21"/>
        <v>0</v>
      </c>
      <c r="BH41" s="97">
        <f t="shared" si="22"/>
        <v>123379.37437500001</v>
      </c>
      <c r="BI41" s="97">
        <f t="shared" si="23"/>
        <v>462470.7919999999</v>
      </c>
    </row>
    <row r="42" spans="1:61" ht="15" hidden="1" x14ac:dyDescent="0.25">
      <c r="A42" s="211" t="s">
        <v>616</v>
      </c>
      <c r="B42" s="88" t="s">
        <v>132</v>
      </c>
      <c r="C42" s="86">
        <v>1924</v>
      </c>
      <c r="D42" s="104" t="s">
        <v>169</v>
      </c>
      <c r="E42" s="161" t="s">
        <v>830</v>
      </c>
      <c r="F42" s="158" t="s">
        <v>823</v>
      </c>
      <c r="G42" s="158">
        <v>0.23</v>
      </c>
      <c r="H42" s="190">
        <v>404</v>
      </c>
      <c r="I42" s="46">
        <v>1158.3625</v>
      </c>
      <c r="J42" s="46">
        <v>161.63749999999999</v>
      </c>
      <c r="K42" s="205"/>
      <c r="L42" s="205">
        <v>100</v>
      </c>
      <c r="M42" s="205">
        <v>150</v>
      </c>
      <c r="N42" s="205"/>
      <c r="O42" s="205">
        <v>1000</v>
      </c>
      <c r="P42" s="205"/>
      <c r="Q42" s="205"/>
      <c r="R42" s="194">
        <v>650</v>
      </c>
      <c r="S42" s="194">
        <f t="shared" si="0"/>
        <v>0</v>
      </c>
      <c r="T42" s="194">
        <f t="shared" si="1"/>
        <v>40400</v>
      </c>
      <c r="U42" s="194">
        <f t="shared" si="2"/>
        <v>60600</v>
      </c>
      <c r="V42" s="194">
        <f t="shared" si="3"/>
        <v>0</v>
      </c>
      <c r="W42" s="194">
        <f t="shared" si="25"/>
        <v>1158362.5</v>
      </c>
      <c r="X42" s="194">
        <f t="shared" si="5"/>
        <v>0</v>
      </c>
      <c r="Y42" s="194">
        <f t="shared" si="6"/>
        <v>0</v>
      </c>
      <c r="Z42" s="194">
        <f t="shared" si="7"/>
        <v>105064.37499999999</v>
      </c>
      <c r="AA42" s="97">
        <v>727272.72727272729</v>
      </c>
      <c r="AB42" s="97">
        <v>1309090.9090909089</v>
      </c>
      <c r="AC42" s="97"/>
      <c r="AD42" s="97">
        <v>6.59</v>
      </c>
      <c r="AE42" s="97">
        <v>9.06</v>
      </c>
      <c r="AF42" s="97"/>
      <c r="AG42" s="97">
        <v>119.93</v>
      </c>
      <c r="AH42" s="97"/>
      <c r="AI42" s="97">
        <v>9.06</v>
      </c>
      <c r="AJ42" s="97">
        <v>306.36</v>
      </c>
      <c r="AK42" s="97">
        <f t="shared" si="8"/>
        <v>0</v>
      </c>
      <c r="AL42" s="97">
        <f t="shared" si="9"/>
        <v>2662.36</v>
      </c>
      <c r="AM42" s="97">
        <f t="shared" si="10"/>
        <v>3660.2400000000002</v>
      </c>
      <c r="AN42" s="97">
        <f t="shared" si="11"/>
        <v>0</v>
      </c>
      <c r="AO42" s="97">
        <f t="shared" si="26"/>
        <v>138922.414625</v>
      </c>
      <c r="AP42" s="97">
        <f t="shared" si="13"/>
        <v>0</v>
      </c>
      <c r="AQ42" s="97"/>
      <c r="AR42" s="97">
        <f t="shared" si="14"/>
        <v>49519.264499999997</v>
      </c>
      <c r="AS42" s="97"/>
      <c r="AT42" s="97">
        <v>48.71</v>
      </c>
      <c r="AU42" s="97">
        <v>51.18</v>
      </c>
      <c r="AV42" s="97"/>
      <c r="AW42" s="97">
        <v>181.44</v>
      </c>
      <c r="AX42" s="97"/>
      <c r="AY42" s="97"/>
      <c r="AZ42" s="97">
        <v>348.05</v>
      </c>
      <c r="BA42" s="97">
        <f t="shared" si="15"/>
        <v>0</v>
      </c>
      <c r="BB42" s="97">
        <f t="shared" si="16"/>
        <v>19678.84</v>
      </c>
      <c r="BC42" s="97">
        <f t="shared" si="17"/>
        <v>20676.72</v>
      </c>
      <c r="BD42" s="97">
        <f t="shared" si="18"/>
        <v>0</v>
      </c>
      <c r="BE42" s="97">
        <f t="shared" si="19"/>
        <v>210173.29199999999</v>
      </c>
      <c r="BF42" s="97">
        <f t="shared" si="20"/>
        <v>0</v>
      </c>
      <c r="BG42" s="97">
        <f t="shared" si="21"/>
        <v>0</v>
      </c>
      <c r="BH42" s="97">
        <f t="shared" si="22"/>
        <v>56257.931874999995</v>
      </c>
      <c r="BI42" s="97">
        <f t="shared" si="23"/>
        <v>250528.85199999998</v>
      </c>
    </row>
    <row r="43" spans="1:61" ht="15" hidden="1" x14ac:dyDescent="0.25">
      <c r="A43" s="211" t="s">
        <v>617</v>
      </c>
      <c r="B43" s="88" t="s">
        <v>134</v>
      </c>
      <c r="C43" s="86">
        <v>1924</v>
      </c>
      <c r="D43" s="104" t="s">
        <v>169</v>
      </c>
      <c r="E43" s="161" t="s">
        <v>830</v>
      </c>
      <c r="F43" s="158" t="s">
        <v>823</v>
      </c>
      <c r="G43" s="158">
        <v>0.23</v>
      </c>
      <c r="H43" s="190">
        <v>404</v>
      </c>
      <c r="I43" s="46">
        <v>1158.3625</v>
      </c>
      <c r="J43" s="46">
        <v>161.63749999999999</v>
      </c>
      <c r="K43" s="205"/>
      <c r="L43" s="205">
        <v>100</v>
      </c>
      <c r="M43" s="205">
        <v>150</v>
      </c>
      <c r="N43" s="205"/>
      <c r="O43" s="205">
        <v>1000</v>
      </c>
      <c r="P43" s="205"/>
      <c r="Q43" s="205"/>
      <c r="R43" s="194">
        <v>650</v>
      </c>
      <c r="S43" s="194">
        <f t="shared" si="0"/>
        <v>0</v>
      </c>
      <c r="T43" s="194">
        <f t="shared" si="1"/>
        <v>40400</v>
      </c>
      <c r="U43" s="194">
        <f t="shared" si="2"/>
        <v>60600</v>
      </c>
      <c r="V43" s="194">
        <f t="shared" si="3"/>
        <v>0</v>
      </c>
      <c r="W43" s="194">
        <f t="shared" si="25"/>
        <v>1158362.5</v>
      </c>
      <c r="X43" s="194">
        <f t="shared" si="5"/>
        <v>0</v>
      </c>
      <c r="Y43" s="194">
        <f t="shared" si="6"/>
        <v>0</v>
      </c>
      <c r="Z43" s="194">
        <f t="shared" si="7"/>
        <v>105064.37499999999</v>
      </c>
      <c r="AA43" s="97">
        <v>672727.27272727271</v>
      </c>
      <c r="AB43" s="97">
        <v>1200000</v>
      </c>
      <c r="AC43" s="97"/>
      <c r="AD43" s="97">
        <v>6.59</v>
      </c>
      <c r="AE43" s="97">
        <v>9.06</v>
      </c>
      <c r="AF43" s="97"/>
      <c r="AG43" s="97">
        <v>119.93</v>
      </c>
      <c r="AH43" s="97"/>
      <c r="AI43" s="97">
        <v>9.06</v>
      </c>
      <c r="AJ43" s="97">
        <v>306.36</v>
      </c>
      <c r="AK43" s="97">
        <f t="shared" si="8"/>
        <v>0</v>
      </c>
      <c r="AL43" s="97">
        <f t="shared" si="9"/>
        <v>2662.36</v>
      </c>
      <c r="AM43" s="97">
        <f t="shared" si="10"/>
        <v>3660.2400000000002</v>
      </c>
      <c r="AN43" s="97">
        <f t="shared" si="11"/>
        <v>0</v>
      </c>
      <c r="AO43" s="97">
        <f t="shared" si="26"/>
        <v>138922.414625</v>
      </c>
      <c r="AP43" s="97">
        <f t="shared" si="13"/>
        <v>0</v>
      </c>
      <c r="AQ43" s="97"/>
      <c r="AR43" s="97">
        <f t="shared" si="14"/>
        <v>49519.264499999997</v>
      </c>
      <c r="AS43" s="97"/>
      <c r="AT43" s="97">
        <v>48.71</v>
      </c>
      <c r="AU43" s="97">
        <v>51.18</v>
      </c>
      <c r="AV43" s="97"/>
      <c r="AW43" s="97">
        <v>181.44</v>
      </c>
      <c r="AX43" s="97"/>
      <c r="AY43" s="97"/>
      <c r="AZ43" s="97">
        <v>348.05</v>
      </c>
      <c r="BA43" s="97">
        <f t="shared" si="15"/>
        <v>0</v>
      </c>
      <c r="BB43" s="97">
        <f t="shared" si="16"/>
        <v>19678.84</v>
      </c>
      <c r="BC43" s="97">
        <f t="shared" si="17"/>
        <v>20676.72</v>
      </c>
      <c r="BD43" s="97">
        <f t="shared" si="18"/>
        <v>0</v>
      </c>
      <c r="BE43" s="97">
        <f t="shared" si="19"/>
        <v>210173.29199999999</v>
      </c>
      <c r="BF43" s="97">
        <f t="shared" si="20"/>
        <v>0</v>
      </c>
      <c r="BG43" s="97">
        <f t="shared" si="21"/>
        <v>0</v>
      </c>
      <c r="BH43" s="97">
        <f t="shared" si="22"/>
        <v>56257.931874999995</v>
      </c>
      <c r="BI43" s="97">
        <f t="shared" si="23"/>
        <v>250528.85199999998</v>
      </c>
    </row>
    <row r="44" spans="1:61" ht="15" hidden="1" x14ac:dyDescent="0.25">
      <c r="A44" s="211" t="s">
        <v>618</v>
      </c>
      <c r="B44" s="88" t="s">
        <v>136</v>
      </c>
      <c r="C44" s="86">
        <v>1924</v>
      </c>
      <c r="D44" s="104" t="s">
        <v>169</v>
      </c>
      <c r="E44" s="161" t="s">
        <v>830</v>
      </c>
      <c r="F44" s="158" t="s">
        <v>823</v>
      </c>
      <c r="G44" s="158">
        <v>0.23</v>
      </c>
      <c r="H44" s="190">
        <v>404</v>
      </c>
      <c r="I44" s="46">
        <v>1158.3625</v>
      </c>
      <c r="J44" s="46">
        <v>161.63749999999999</v>
      </c>
      <c r="K44" s="205"/>
      <c r="L44" s="205">
        <v>100</v>
      </c>
      <c r="M44" s="205">
        <v>150</v>
      </c>
      <c r="N44" s="205"/>
      <c r="O44" s="205">
        <v>1000</v>
      </c>
      <c r="P44" s="205"/>
      <c r="Q44" s="205"/>
      <c r="R44" s="194">
        <v>650</v>
      </c>
      <c r="S44" s="194">
        <f t="shared" si="0"/>
        <v>0</v>
      </c>
      <c r="T44" s="194">
        <f t="shared" si="1"/>
        <v>40400</v>
      </c>
      <c r="U44" s="194">
        <f t="shared" si="2"/>
        <v>60600</v>
      </c>
      <c r="V44" s="194">
        <f t="shared" si="3"/>
        <v>0</v>
      </c>
      <c r="W44" s="194">
        <f t="shared" si="25"/>
        <v>1158362.5</v>
      </c>
      <c r="X44" s="194">
        <f t="shared" si="5"/>
        <v>0</v>
      </c>
      <c r="Y44" s="194">
        <f t="shared" si="6"/>
        <v>0</v>
      </c>
      <c r="Z44" s="194">
        <f t="shared" si="7"/>
        <v>105064.37499999999</v>
      </c>
      <c r="AA44" s="97">
        <v>672727.27272727271</v>
      </c>
      <c r="AB44" s="97">
        <v>1200000</v>
      </c>
      <c r="AC44" s="97"/>
      <c r="AD44" s="97">
        <v>6.59</v>
      </c>
      <c r="AE44" s="97">
        <v>9.06</v>
      </c>
      <c r="AF44" s="97"/>
      <c r="AG44" s="97">
        <v>119.93</v>
      </c>
      <c r="AH44" s="97"/>
      <c r="AI44" s="97">
        <v>9.06</v>
      </c>
      <c r="AJ44" s="97">
        <v>306.36</v>
      </c>
      <c r="AK44" s="97">
        <f t="shared" si="8"/>
        <v>0</v>
      </c>
      <c r="AL44" s="97">
        <f t="shared" si="9"/>
        <v>2662.36</v>
      </c>
      <c r="AM44" s="97">
        <f t="shared" si="10"/>
        <v>3660.2400000000002</v>
      </c>
      <c r="AN44" s="97">
        <f t="shared" si="11"/>
        <v>0</v>
      </c>
      <c r="AO44" s="97">
        <f t="shared" si="26"/>
        <v>138922.414625</v>
      </c>
      <c r="AP44" s="97">
        <f t="shared" si="13"/>
        <v>0</v>
      </c>
      <c r="AQ44" s="97"/>
      <c r="AR44" s="97">
        <f t="shared" si="14"/>
        <v>49519.264499999997</v>
      </c>
      <c r="AS44" s="97"/>
      <c r="AT44" s="97">
        <v>48.71</v>
      </c>
      <c r="AU44" s="97">
        <v>51.18</v>
      </c>
      <c r="AV44" s="97"/>
      <c r="AW44" s="97">
        <v>181.44</v>
      </c>
      <c r="AX44" s="97"/>
      <c r="AY44" s="97"/>
      <c r="AZ44" s="97">
        <v>348.05</v>
      </c>
      <c r="BA44" s="97">
        <f t="shared" si="15"/>
        <v>0</v>
      </c>
      <c r="BB44" s="97">
        <f t="shared" si="16"/>
        <v>19678.84</v>
      </c>
      <c r="BC44" s="97">
        <f t="shared" si="17"/>
        <v>20676.72</v>
      </c>
      <c r="BD44" s="97">
        <f t="shared" si="18"/>
        <v>0</v>
      </c>
      <c r="BE44" s="97">
        <f t="shared" si="19"/>
        <v>210173.29199999999</v>
      </c>
      <c r="BF44" s="97">
        <f t="shared" si="20"/>
        <v>0</v>
      </c>
      <c r="BG44" s="97">
        <f t="shared" si="21"/>
        <v>0</v>
      </c>
      <c r="BH44" s="97">
        <f t="shared" si="22"/>
        <v>56257.931874999995</v>
      </c>
      <c r="BI44" s="97">
        <f t="shared" si="23"/>
        <v>250528.85199999998</v>
      </c>
    </row>
    <row r="45" spans="1:61" ht="15" hidden="1" x14ac:dyDescent="0.25">
      <c r="A45" s="211" t="s">
        <v>619</v>
      </c>
      <c r="B45" s="88" t="s">
        <v>138</v>
      </c>
      <c r="C45" s="86">
        <v>1924</v>
      </c>
      <c r="D45" s="104" t="s">
        <v>169</v>
      </c>
      <c r="E45" s="161" t="s">
        <v>830</v>
      </c>
      <c r="F45" s="158" t="s">
        <v>823</v>
      </c>
      <c r="G45" s="158">
        <v>0.23</v>
      </c>
      <c r="H45" s="190">
        <v>404</v>
      </c>
      <c r="I45" s="46">
        <v>1158.3625</v>
      </c>
      <c r="J45" s="46">
        <v>161.63749999999999</v>
      </c>
      <c r="K45" s="205"/>
      <c r="L45" s="205">
        <v>100</v>
      </c>
      <c r="M45" s="205">
        <v>150</v>
      </c>
      <c r="N45" s="205"/>
      <c r="O45" s="205">
        <v>1000</v>
      </c>
      <c r="P45" s="205"/>
      <c r="Q45" s="205"/>
      <c r="R45" s="194">
        <v>650</v>
      </c>
      <c r="S45" s="194">
        <f t="shared" si="0"/>
        <v>0</v>
      </c>
      <c r="T45" s="194">
        <f t="shared" si="1"/>
        <v>40400</v>
      </c>
      <c r="U45" s="194">
        <f t="shared" si="2"/>
        <v>60600</v>
      </c>
      <c r="V45" s="194">
        <f t="shared" si="3"/>
        <v>0</v>
      </c>
      <c r="W45" s="194">
        <f t="shared" si="25"/>
        <v>1158362.5</v>
      </c>
      <c r="X45" s="194">
        <f t="shared" si="5"/>
        <v>0</v>
      </c>
      <c r="Y45" s="194">
        <f t="shared" si="6"/>
        <v>0</v>
      </c>
      <c r="Z45" s="194">
        <f t="shared" si="7"/>
        <v>105064.37499999999</v>
      </c>
      <c r="AA45" s="97">
        <v>727272.72727272729</v>
      </c>
      <c r="AB45" s="97">
        <v>1309090.9090909089</v>
      </c>
      <c r="AC45" s="97"/>
      <c r="AD45" s="97">
        <v>6.59</v>
      </c>
      <c r="AE45" s="97">
        <v>9.06</v>
      </c>
      <c r="AF45" s="97"/>
      <c r="AG45" s="97">
        <v>119.93</v>
      </c>
      <c r="AH45" s="97"/>
      <c r="AI45" s="97">
        <v>9.06</v>
      </c>
      <c r="AJ45" s="97">
        <v>306.36</v>
      </c>
      <c r="AK45" s="97">
        <f t="shared" si="8"/>
        <v>0</v>
      </c>
      <c r="AL45" s="97">
        <f t="shared" si="9"/>
        <v>2662.36</v>
      </c>
      <c r="AM45" s="97">
        <f t="shared" si="10"/>
        <v>3660.2400000000002</v>
      </c>
      <c r="AN45" s="97">
        <f t="shared" si="11"/>
        <v>0</v>
      </c>
      <c r="AO45" s="97">
        <f t="shared" si="26"/>
        <v>138922.414625</v>
      </c>
      <c r="AP45" s="97">
        <f t="shared" si="13"/>
        <v>0</v>
      </c>
      <c r="AQ45" s="97"/>
      <c r="AR45" s="97">
        <f t="shared" si="14"/>
        <v>49519.264499999997</v>
      </c>
      <c r="AS45" s="97"/>
      <c r="AT45" s="97">
        <v>48.71</v>
      </c>
      <c r="AU45" s="97">
        <v>51.18</v>
      </c>
      <c r="AV45" s="97"/>
      <c r="AW45" s="97">
        <v>181.44</v>
      </c>
      <c r="AX45" s="97"/>
      <c r="AY45" s="97"/>
      <c r="AZ45" s="97">
        <v>348.05</v>
      </c>
      <c r="BA45" s="97">
        <f t="shared" si="15"/>
        <v>0</v>
      </c>
      <c r="BB45" s="97">
        <f t="shared" si="16"/>
        <v>19678.84</v>
      </c>
      <c r="BC45" s="97">
        <f t="shared" si="17"/>
        <v>20676.72</v>
      </c>
      <c r="BD45" s="97">
        <f t="shared" si="18"/>
        <v>0</v>
      </c>
      <c r="BE45" s="97">
        <f t="shared" si="19"/>
        <v>210173.29199999999</v>
      </c>
      <c r="BF45" s="97">
        <f t="shared" si="20"/>
        <v>0</v>
      </c>
      <c r="BG45" s="97">
        <f t="shared" si="21"/>
        <v>0</v>
      </c>
      <c r="BH45" s="97">
        <f t="shared" si="22"/>
        <v>56257.931874999995</v>
      </c>
      <c r="BI45" s="97">
        <f t="shared" si="23"/>
        <v>250528.85199999998</v>
      </c>
    </row>
    <row r="46" spans="1:61" ht="15" hidden="1" x14ac:dyDescent="0.25">
      <c r="A46" s="211" t="s">
        <v>620</v>
      </c>
      <c r="B46" s="88" t="s">
        <v>141</v>
      </c>
      <c r="C46" s="86">
        <v>1924</v>
      </c>
      <c r="D46" s="104" t="s">
        <v>169</v>
      </c>
      <c r="E46" s="161" t="s">
        <v>830</v>
      </c>
      <c r="F46" s="158" t="s">
        <v>823</v>
      </c>
      <c r="G46" s="158">
        <v>0.23</v>
      </c>
      <c r="H46" s="190">
        <v>404</v>
      </c>
      <c r="I46" s="46">
        <v>1158.3625</v>
      </c>
      <c r="J46" s="46">
        <v>161.63749999999999</v>
      </c>
      <c r="K46" s="205"/>
      <c r="L46" s="205">
        <v>100</v>
      </c>
      <c r="M46" s="205">
        <v>150</v>
      </c>
      <c r="N46" s="205"/>
      <c r="O46" s="205">
        <v>1000</v>
      </c>
      <c r="P46" s="205"/>
      <c r="Q46" s="205"/>
      <c r="R46" s="194">
        <v>650</v>
      </c>
      <c r="S46" s="194">
        <f t="shared" si="0"/>
        <v>0</v>
      </c>
      <c r="T46" s="194">
        <f t="shared" si="1"/>
        <v>40400</v>
      </c>
      <c r="U46" s="194">
        <f t="shared" si="2"/>
        <v>60600</v>
      </c>
      <c r="V46" s="194">
        <f t="shared" si="3"/>
        <v>0</v>
      </c>
      <c r="W46" s="194">
        <f t="shared" si="25"/>
        <v>1158362.5</v>
      </c>
      <c r="X46" s="194">
        <f t="shared" si="5"/>
        <v>0</v>
      </c>
      <c r="Y46" s="194">
        <f t="shared" si="6"/>
        <v>0</v>
      </c>
      <c r="Z46" s="194">
        <f t="shared" si="7"/>
        <v>105064.37499999999</v>
      </c>
      <c r="AA46" s="97">
        <v>590909.09090909082</v>
      </c>
      <c r="AB46" s="97">
        <v>1036363.6363636362</v>
      </c>
      <c r="AC46" s="97"/>
      <c r="AD46" s="97">
        <v>6.59</v>
      </c>
      <c r="AE46" s="97">
        <v>9.06</v>
      </c>
      <c r="AF46" s="97"/>
      <c r="AG46" s="97">
        <v>119.93</v>
      </c>
      <c r="AH46" s="97"/>
      <c r="AI46" s="97">
        <v>9.06</v>
      </c>
      <c r="AJ46" s="97">
        <v>306.36</v>
      </c>
      <c r="AK46" s="97">
        <f t="shared" si="8"/>
        <v>0</v>
      </c>
      <c r="AL46" s="97">
        <f t="shared" si="9"/>
        <v>2662.36</v>
      </c>
      <c r="AM46" s="97">
        <f t="shared" si="10"/>
        <v>3660.2400000000002</v>
      </c>
      <c r="AN46" s="97">
        <f t="shared" si="11"/>
        <v>0</v>
      </c>
      <c r="AO46" s="97">
        <f t="shared" si="26"/>
        <v>138922.414625</v>
      </c>
      <c r="AP46" s="97">
        <f t="shared" si="13"/>
        <v>0</v>
      </c>
      <c r="AQ46" s="97"/>
      <c r="AR46" s="97">
        <f t="shared" si="14"/>
        <v>49519.264499999997</v>
      </c>
      <c r="AS46" s="97"/>
      <c r="AT46" s="97">
        <v>48.71</v>
      </c>
      <c r="AU46" s="97">
        <v>51.18</v>
      </c>
      <c r="AV46" s="97"/>
      <c r="AW46" s="97">
        <v>181.44</v>
      </c>
      <c r="AX46" s="97"/>
      <c r="AY46" s="97"/>
      <c r="AZ46" s="97">
        <v>348.05</v>
      </c>
      <c r="BA46" s="97">
        <f t="shared" si="15"/>
        <v>0</v>
      </c>
      <c r="BB46" s="97">
        <f t="shared" si="16"/>
        <v>19678.84</v>
      </c>
      <c r="BC46" s="97">
        <f t="shared" si="17"/>
        <v>20676.72</v>
      </c>
      <c r="BD46" s="97">
        <f t="shared" si="18"/>
        <v>0</v>
      </c>
      <c r="BE46" s="97">
        <f t="shared" si="19"/>
        <v>210173.29199999999</v>
      </c>
      <c r="BF46" s="97">
        <f t="shared" si="20"/>
        <v>0</v>
      </c>
      <c r="BG46" s="97">
        <f t="shared" si="21"/>
        <v>0</v>
      </c>
      <c r="BH46" s="97">
        <f t="shared" si="22"/>
        <v>56257.931874999995</v>
      </c>
      <c r="BI46" s="97">
        <f t="shared" si="23"/>
        <v>250528.85199999998</v>
      </c>
    </row>
    <row r="47" spans="1:61" ht="15" x14ac:dyDescent="0.25">
      <c r="A47" s="212" t="s">
        <v>621</v>
      </c>
      <c r="B47" s="88" t="s">
        <v>143</v>
      </c>
      <c r="C47" s="86">
        <v>1925</v>
      </c>
      <c r="D47" s="104" t="s">
        <v>169</v>
      </c>
      <c r="E47" s="158" t="s">
        <v>830</v>
      </c>
      <c r="F47" s="158" t="s">
        <v>823</v>
      </c>
      <c r="G47" s="158">
        <v>0.23</v>
      </c>
      <c r="H47" s="190">
        <v>1120</v>
      </c>
      <c r="I47" s="46">
        <v>3122.0625</v>
      </c>
      <c r="J47" s="46">
        <v>441.9375</v>
      </c>
      <c r="K47" s="205"/>
      <c r="L47" s="205">
        <v>100</v>
      </c>
      <c r="M47" s="205">
        <v>150</v>
      </c>
      <c r="N47" s="205"/>
      <c r="O47" s="205"/>
      <c r="P47" s="205"/>
      <c r="Q47" s="205">
        <v>150</v>
      </c>
      <c r="R47" s="194">
        <v>650</v>
      </c>
      <c r="S47" s="194">
        <f t="shared" si="0"/>
        <v>0</v>
      </c>
      <c r="T47" s="194">
        <f t="shared" si="1"/>
        <v>112000</v>
      </c>
      <c r="U47" s="194">
        <f t="shared" si="2"/>
        <v>168000</v>
      </c>
      <c r="V47" s="194">
        <f t="shared" si="3"/>
        <v>0</v>
      </c>
      <c r="X47" s="194">
        <f t="shared" si="5"/>
        <v>0</v>
      </c>
      <c r="Y47" s="194">
        <f t="shared" si="6"/>
        <v>468309.375</v>
      </c>
      <c r="Z47" s="194">
        <f t="shared" si="7"/>
        <v>287259.375</v>
      </c>
      <c r="AA47" s="97">
        <v>1627272.7272727271</v>
      </c>
      <c r="AB47" s="97">
        <v>3109090.9090909087</v>
      </c>
      <c r="AC47" s="97"/>
      <c r="AD47" s="97">
        <v>6.59</v>
      </c>
      <c r="AE47" s="97">
        <v>9.06</v>
      </c>
      <c r="AF47" s="97"/>
      <c r="AG47" s="97"/>
      <c r="AH47" s="97"/>
      <c r="AI47" s="97">
        <v>9.06</v>
      </c>
      <c r="AJ47" s="97">
        <v>306.36</v>
      </c>
      <c r="AK47" s="97">
        <f t="shared" si="8"/>
        <v>0</v>
      </c>
      <c r="AL47" s="97">
        <f t="shared" si="9"/>
        <v>7380.8</v>
      </c>
      <c r="AM47" s="97">
        <f t="shared" si="10"/>
        <v>10147.200000000001</v>
      </c>
      <c r="AN47" s="97">
        <f t="shared" si="11"/>
        <v>0</v>
      </c>
      <c r="AO47" s="97"/>
      <c r="AP47" s="97">
        <f t="shared" si="13"/>
        <v>0</v>
      </c>
      <c r="AQ47" s="97">
        <f t="shared" si="24"/>
        <v>28285.886250000003</v>
      </c>
      <c r="AR47" s="97">
        <f t="shared" si="14"/>
        <v>135391.9725</v>
      </c>
      <c r="AS47" s="97"/>
      <c r="AT47" s="97">
        <v>48.71</v>
      </c>
      <c r="AU47" s="97">
        <v>51.18</v>
      </c>
      <c r="AV47" s="97"/>
      <c r="AW47" s="97"/>
      <c r="AX47" s="97"/>
      <c r="AY47" s="97">
        <v>60.76</v>
      </c>
      <c r="AZ47" s="97">
        <v>348.05</v>
      </c>
      <c r="BA47" s="97">
        <f t="shared" si="15"/>
        <v>0</v>
      </c>
      <c r="BB47" s="97">
        <f t="shared" si="16"/>
        <v>54555.200000000004</v>
      </c>
      <c r="BC47" s="97">
        <f t="shared" si="17"/>
        <v>57321.599999999999</v>
      </c>
      <c r="BD47" s="97">
        <f t="shared" si="18"/>
        <v>0</v>
      </c>
      <c r="BE47" s="97">
        <f t="shared" si="19"/>
        <v>0</v>
      </c>
      <c r="BF47" s="97">
        <f t="shared" si="20"/>
        <v>0</v>
      </c>
      <c r="BG47" s="97">
        <f t="shared" si="21"/>
        <v>189696.51749999999</v>
      </c>
      <c r="BH47" s="97">
        <f t="shared" si="22"/>
        <v>153816.34687500002</v>
      </c>
      <c r="BI47" s="97">
        <f t="shared" si="23"/>
        <v>301573.3175</v>
      </c>
    </row>
    <row r="48" spans="1:61" ht="15" x14ac:dyDescent="0.25">
      <c r="A48" s="212" t="s">
        <v>622</v>
      </c>
      <c r="B48" s="88" t="s">
        <v>145</v>
      </c>
      <c r="C48" s="86">
        <v>1925</v>
      </c>
      <c r="D48" s="104" t="s">
        <v>169</v>
      </c>
      <c r="E48" s="161" t="s">
        <v>830</v>
      </c>
      <c r="F48" s="158" t="s">
        <v>823</v>
      </c>
      <c r="G48" s="158">
        <v>0.23</v>
      </c>
      <c r="H48" s="190">
        <v>460</v>
      </c>
      <c r="I48" s="46">
        <v>1604.5625</v>
      </c>
      <c r="J48" s="46">
        <v>177.4375</v>
      </c>
      <c r="K48" s="205"/>
      <c r="L48" s="205">
        <v>100</v>
      </c>
      <c r="M48" s="205">
        <v>150</v>
      </c>
      <c r="N48" s="205"/>
      <c r="O48" s="205"/>
      <c r="P48" s="205"/>
      <c r="Q48" s="205">
        <v>150</v>
      </c>
      <c r="R48" s="194">
        <v>650</v>
      </c>
      <c r="S48" s="194">
        <f t="shared" si="0"/>
        <v>0</v>
      </c>
      <c r="T48" s="194">
        <f t="shared" si="1"/>
        <v>46000</v>
      </c>
      <c r="U48" s="194">
        <f t="shared" si="2"/>
        <v>69000</v>
      </c>
      <c r="V48" s="194">
        <f t="shared" si="3"/>
        <v>0</v>
      </c>
      <c r="X48" s="194">
        <f t="shared" si="5"/>
        <v>0</v>
      </c>
      <c r="Y48" s="194">
        <f t="shared" si="6"/>
        <v>240684.375</v>
      </c>
      <c r="Z48" s="194">
        <f t="shared" si="7"/>
        <v>115334.375</v>
      </c>
      <c r="AA48" s="97">
        <v>781818.18181818177</v>
      </c>
      <c r="AB48" s="97">
        <v>1418181.8181818181</v>
      </c>
      <c r="AC48" s="97"/>
      <c r="AD48" s="97">
        <v>6.59</v>
      </c>
      <c r="AE48" s="97">
        <v>9.06</v>
      </c>
      <c r="AF48" s="97"/>
      <c r="AG48" s="97"/>
      <c r="AH48" s="97"/>
      <c r="AI48" s="97">
        <v>9.06</v>
      </c>
      <c r="AJ48" s="97">
        <v>306.36</v>
      </c>
      <c r="AK48" s="97">
        <f t="shared" si="8"/>
        <v>0</v>
      </c>
      <c r="AL48" s="97">
        <f t="shared" si="9"/>
        <v>3031.4</v>
      </c>
      <c r="AM48" s="97">
        <f t="shared" si="10"/>
        <v>4167.6000000000004</v>
      </c>
      <c r="AN48" s="97">
        <f t="shared" si="11"/>
        <v>0</v>
      </c>
      <c r="AO48" s="97"/>
      <c r="AP48" s="97">
        <f t="shared" si="13"/>
        <v>0</v>
      </c>
      <c r="AQ48" s="97">
        <f t="shared" si="24"/>
        <v>14537.33625</v>
      </c>
      <c r="AR48" s="97">
        <f t="shared" si="14"/>
        <v>54359.752500000002</v>
      </c>
      <c r="AS48" s="97"/>
      <c r="AT48" s="97">
        <v>48.71</v>
      </c>
      <c r="AU48" s="97">
        <v>51.18</v>
      </c>
      <c r="AV48" s="97"/>
      <c r="AW48" s="97"/>
      <c r="AX48" s="97"/>
      <c r="AY48" s="97">
        <v>60.76</v>
      </c>
      <c r="AZ48" s="97">
        <v>348.05</v>
      </c>
      <c r="BA48" s="97">
        <f t="shared" si="15"/>
        <v>0</v>
      </c>
      <c r="BB48" s="97">
        <f t="shared" si="16"/>
        <v>22406.600000000002</v>
      </c>
      <c r="BC48" s="97">
        <f t="shared" si="17"/>
        <v>23542.799999999999</v>
      </c>
      <c r="BD48" s="97">
        <f t="shared" si="18"/>
        <v>0</v>
      </c>
      <c r="BE48" s="97">
        <f t="shared" si="19"/>
        <v>0</v>
      </c>
      <c r="BF48" s="97">
        <f t="shared" si="20"/>
        <v>0</v>
      </c>
      <c r="BG48" s="97">
        <f t="shared" si="21"/>
        <v>97493.217499999999</v>
      </c>
      <c r="BH48" s="97">
        <f t="shared" si="22"/>
        <v>61757.121875000004</v>
      </c>
      <c r="BI48" s="97">
        <f t="shared" si="23"/>
        <v>143442.61749999999</v>
      </c>
    </row>
    <row r="49" spans="1:61" ht="15" x14ac:dyDescent="0.25">
      <c r="A49" s="212" t="s">
        <v>623</v>
      </c>
      <c r="B49" s="88" t="s">
        <v>148</v>
      </c>
      <c r="C49" s="86">
        <v>1925</v>
      </c>
      <c r="D49" s="104" t="s">
        <v>169</v>
      </c>
      <c r="E49" s="161" t="s">
        <v>830</v>
      </c>
      <c r="F49" s="158" t="s">
        <v>823</v>
      </c>
      <c r="G49" s="158">
        <v>0.23</v>
      </c>
      <c r="H49" s="190">
        <v>460</v>
      </c>
      <c r="I49" s="46">
        <v>1604.5625</v>
      </c>
      <c r="J49" s="46">
        <v>177.4375</v>
      </c>
      <c r="K49" s="205"/>
      <c r="L49" s="205">
        <v>100</v>
      </c>
      <c r="M49" s="205">
        <v>150</v>
      </c>
      <c r="N49" s="205"/>
      <c r="O49" s="205"/>
      <c r="P49" s="205"/>
      <c r="Q49" s="205">
        <v>150</v>
      </c>
      <c r="R49" s="194">
        <v>650</v>
      </c>
      <c r="S49" s="194">
        <f t="shared" si="0"/>
        <v>0</v>
      </c>
      <c r="T49" s="194">
        <f t="shared" si="1"/>
        <v>46000</v>
      </c>
      <c r="U49" s="194">
        <f t="shared" si="2"/>
        <v>69000</v>
      </c>
      <c r="V49" s="194">
        <f t="shared" si="3"/>
        <v>0</v>
      </c>
      <c r="X49" s="194">
        <f t="shared" si="5"/>
        <v>0</v>
      </c>
      <c r="Y49" s="194">
        <f t="shared" si="6"/>
        <v>240684.375</v>
      </c>
      <c r="Z49" s="194">
        <f t="shared" si="7"/>
        <v>115334.375</v>
      </c>
      <c r="AA49" s="97">
        <v>836363.63636363624</v>
      </c>
      <c r="AB49" s="97">
        <v>1527272.7272727271</v>
      </c>
      <c r="AC49" s="97"/>
      <c r="AD49" s="97">
        <v>6.59</v>
      </c>
      <c r="AE49" s="97">
        <v>9.06</v>
      </c>
      <c r="AF49" s="97"/>
      <c r="AG49" s="97"/>
      <c r="AH49" s="97"/>
      <c r="AI49" s="97">
        <v>9.06</v>
      </c>
      <c r="AJ49" s="97">
        <v>306.36</v>
      </c>
      <c r="AK49" s="97">
        <f t="shared" si="8"/>
        <v>0</v>
      </c>
      <c r="AL49" s="97">
        <f t="shared" si="9"/>
        <v>3031.4</v>
      </c>
      <c r="AM49" s="97">
        <f t="shared" si="10"/>
        <v>4167.6000000000004</v>
      </c>
      <c r="AN49" s="97">
        <f t="shared" si="11"/>
        <v>0</v>
      </c>
      <c r="AO49" s="97"/>
      <c r="AP49" s="97">
        <f t="shared" si="13"/>
        <v>0</v>
      </c>
      <c r="AQ49" s="97">
        <f t="shared" si="24"/>
        <v>14537.33625</v>
      </c>
      <c r="AR49" s="97">
        <f t="shared" si="14"/>
        <v>54359.752500000002</v>
      </c>
      <c r="AS49" s="97"/>
      <c r="AT49" s="97">
        <v>48.71</v>
      </c>
      <c r="AU49" s="97">
        <v>51.18</v>
      </c>
      <c r="AV49" s="97"/>
      <c r="AW49" s="97"/>
      <c r="AX49" s="97"/>
      <c r="AY49" s="97">
        <v>60.76</v>
      </c>
      <c r="AZ49" s="97">
        <v>348.05</v>
      </c>
      <c r="BA49" s="97">
        <f t="shared" si="15"/>
        <v>0</v>
      </c>
      <c r="BB49" s="97">
        <f t="shared" si="16"/>
        <v>22406.600000000002</v>
      </c>
      <c r="BC49" s="97">
        <f t="shared" si="17"/>
        <v>23542.799999999999</v>
      </c>
      <c r="BD49" s="97">
        <f t="shared" si="18"/>
        <v>0</v>
      </c>
      <c r="BE49" s="97">
        <f t="shared" si="19"/>
        <v>0</v>
      </c>
      <c r="BF49" s="97">
        <f t="shared" si="20"/>
        <v>0</v>
      </c>
      <c r="BG49" s="97">
        <f t="shared" si="21"/>
        <v>97493.217499999999</v>
      </c>
      <c r="BH49" s="97">
        <f t="shared" si="22"/>
        <v>61757.121875000004</v>
      </c>
      <c r="BI49" s="97">
        <f t="shared" si="23"/>
        <v>143442.61749999999</v>
      </c>
    </row>
    <row r="50" spans="1:61" ht="15" x14ac:dyDescent="0.25">
      <c r="A50" s="212" t="s">
        <v>624</v>
      </c>
      <c r="B50" s="88" t="s">
        <v>150</v>
      </c>
      <c r="C50" s="86">
        <v>1925</v>
      </c>
      <c r="D50" s="104" t="s">
        <v>169</v>
      </c>
      <c r="E50" s="161" t="s">
        <v>830</v>
      </c>
      <c r="F50" s="158" t="s">
        <v>823</v>
      </c>
      <c r="G50" s="158">
        <v>0.23</v>
      </c>
      <c r="H50" s="190">
        <v>368</v>
      </c>
      <c r="I50" s="46">
        <v>1375.6624999999999</v>
      </c>
      <c r="J50" s="46">
        <v>142.33750000000001</v>
      </c>
      <c r="K50" s="205"/>
      <c r="L50" s="205">
        <v>100</v>
      </c>
      <c r="M50" s="205">
        <v>150</v>
      </c>
      <c r="N50" s="205"/>
      <c r="O50" s="205"/>
      <c r="P50" s="205"/>
      <c r="Q50" s="205">
        <v>150</v>
      </c>
      <c r="R50" s="194">
        <v>650</v>
      </c>
      <c r="S50" s="194">
        <f t="shared" si="0"/>
        <v>0</v>
      </c>
      <c r="T50" s="194">
        <f t="shared" si="1"/>
        <v>36800</v>
      </c>
      <c r="U50" s="194">
        <f t="shared" si="2"/>
        <v>55200</v>
      </c>
      <c r="V50" s="194">
        <f t="shared" si="3"/>
        <v>0</v>
      </c>
      <c r="X50" s="194">
        <f t="shared" si="5"/>
        <v>0</v>
      </c>
      <c r="Y50" s="194">
        <f t="shared" si="6"/>
        <v>206349.375</v>
      </c>
      <c r="Z50" s="194">
        <f t="shared" si="7"/>
        <v>92519.375</v>
      </c>
      <c r="AA50" s="97">
        <v>618181.81818181812</v>
      </c>
      <c r="AB50" s="97">
        <v>1090909.0909090908</v>
      </c>
      <c r="AC50" s="97"/>
      <c r="AD50" s="97">
        <v>6.59</v>
      </c>
      <c r="AE50" s="97">
        <v>9.06</v>
      </c>
      <c r="AF50" s="97"/>
      <c r="AG50" s="97"/>
      <c r="AH50" s="97"/>
      <c r="AI50" s="97">
        <v>9.06</v>
      </c>
      <c r="AJ50" s="97">
        <v>306.36</v>
      </c>
      <c r="AK50" s="97">
        <f t="shared" si="8"/>
        <v>0</v>
      </c>
      <c r="AL50" s="97">
        <f t="shared" si="9"/>
        <v>2425.12</v>
      </c>
      <c r="AM50" s="97">
        <f t="shared" si="10"/>
        <v>3334.0800000000004</v>
      </c>
      <c r="AN50" s="97">
        <f t="shared" si="11"/>
        <v>0</v>
      </c>
      <c r="AO50" s="97"/>
      <c r="AP50" s="97">
        <f t="shared" si="13"/>
        <v>0</v>
      </c>
      <c r="AQ50" s="97">
        <f t="shared" si="24"/>
        <v>12463.50225</v>
      </c>
      <c r="AR50" s="97">
        <f t="shared" si="14"/>
        <v>43606.516500000005</v>
      </c>
      <c r="AS50" s="97"/>
      <c r="AT50" s="97">
        <v>48.71</v>
      </c>
      <c r="AU50" s="97">
        <v>51.18</v>
      </c>
      <c r="AV50" s="97"/>
      <c r="AW50" s="97"/>
      <c r="AX50" s="97"/>
      <c r="AY50" s="97">
        <v>60.76</v>
      </c>
      <c r="AZ50" s="97">
        <v>348.05</v>
      </c>
      <c r="BA50" s="97">
        <f t="shared" si="15"/>
        <v>0</v>
      </c>
      <c r="BB50" s="97">
        <f t="shared" si="16"/>
        <v>17925.28</v>
      </c>
      <c r="BC50" s="97">
        <f t="shared" si="17"/>
        <v>18834.240000000002</v>
      </c>
      <c r="BD50" s="97">
        <f t="shared" si="18"/>
        <v>0</v>
      </c>
      <c r="BE50" s="97">
        <f t="shared" si="19"/>
        <v>0</v>
      </c>
      <c r="BF50" s="97">
        <f t="shared" si="20"/>
        <v>0</v>
      </c>
      <c r="BG50" s="97">
        <f t="shared" si="21"/>
        <v>83585.253499999992</v>
      </c>
      <c r="BH50" s="97">
        <f t="shared" si="22"/>
        <v>49540.566875000004</v>
      </c>
      <c r="BI50" s="97">
        <f t="shared" si="23"/>
        <v>120344.7735</v>
      </c>
    </row>
    <row r="51" spans="1:61" ht="15" hidden="1" x14ac:dyDescent="0.25">
      <c r="A51" s="212" t="s">
        <v>625</v>
      </c>
      <c r="B51" s="88" t="s">
        <v>152</v>
      </c>
      <c r="C51" s="86">
        <v>1908</v>
      </c>
      <c r="D51" s="104" t="s">
        <v>169</v>
      </c>
      <c r="E51" s="158" t="s">
        <v>830</v>
      </c>
      <c r="F51" s="158" t="s">
        <v>823</v>
      </c>
      <c r="G51" s="158">
        <v>0.23</v>
      </c>
      <c r="H51" s="190">
        <v>1508</v>
      </c>
      <c r="I51" s="46">
        <v>3799.9375</v>
      </c>
      <c r="J51" s="46">
        <v>754.0625</v>
      </c>
      <c r="K51" s="205"/>
      <c r="L51" s="205">
        <v>100</v>
      </c>
      <c r="M51" s="205">
        <v>150</v>
      </c>
      <c r="N51" s="205"/>
      <c r="O51" s="205">
        <v>1000</v>
      </c>
      <c r="P51" s="205"/>
      <c r="Q51" s="205"/>
      <c r="R51" s="194">
        <v>650</v>
      </c>
      <c r="S51" s="194">
        <f t="shared" si="0"/>
        <v>0</v>
      </c>
      <c r="T51" s="194">
        <f t="shared" si="1"/>
        <v>150800</v>
      </c>
      <c r="U51" s="194">
        <f t="shared" si="2"/>
        <v>226200</v>
      </c>
      <c r="V51" s="194">
        <f t="shared" si="3"/>
        <v>0</v>
      </c>
      <c r="W51" s="194">
        <f t="shared" ref="W51:W57" si="27">O51*I51</f>
        <v>3799937.5</v>
      </c>
      <c r="X51" s="194">
        <f t="shared" si="5"/>
        <v>0</v>
      </c>
      <c r="Y51" s="194">
        <f t="shared" si="6"/>
        <v>0</v>
      </c>
      <c r="Z51" s="194">
        <f t="shared" si="7"/>
        <v>490140.625</v>
      </c>
      <c r="AA51" s="97">
        <v>1981818.1818181816</v>
      </c>
      <c r="AB51" s="97">
        <v>3818181.8181818179</v>
      </c>
      <c r="AC51" s="97"/>
      <c r="AD51" s="97">
        <v>8.32</v>
      </c>
      <c r="AE51" s="97">
        <v>9.06</v>
      </c>
      <c r="AF51" s="97"/>
      <c r="AG51" s="97">
        <v>119.93</v>
      </c>
      <c r="AH51" s="97"/>
      <c r="AI51" s="97"/>
      <c r="AJ51" s="97">
        <v>372.56</v>
      </c>
      <c r="AK51" s="97">
        <f t="shared" si="8"/>
        <v>0</v>
      </c>
      <c r="AL51" s="97">
        <f t="shared" si="9"/>
        <v>12546.560000000001</v>
      </c>
      <c r="AM51" s="97">
        <f t="shared" si="10"/>
        <v>13662.480000000001</v>
      </c>
      <c r="AN51" s="97">
        <f t="shared" si="11"/>
        <v>0</v>
      </c>
      <c r="AO51" s="97">
        <f t="shared" ref="AO51:AO57" si="28">AG51*I51</f>
        <v>455726.50437500002</v>
      </c>
      <c r="AP51" s="97">
        <f t="shared" si="13"/>
        <v>0</v>
      </c>
      <c r="AQ51" s="97"/>
      <c r="AR51" s="97">
        <f t="shared" si="14"/>
        <v>280933.52500000002</v>
      </c>
      <c r="AS51" s="97"/>
      <c r="AT51" s="97">
        <v>50.44</v>
      </c>
      <c r="AU51" s="97">
        <v>51.18</v>
      </c>
      <c r="AV51" s="97"/>
      <c r="AW51" s="97">
        <v>181.44</v>
      </c>
      <c r="AX51" s="97"/>
      <c r="AY51" s="97"/>
      <c r="AZ51" s="97">
        <v>413.83</v>
      </c>
      <c r="BA51" s="97">
        <f t="shared" si="15"/>
        <v>0</v>
      </c>
      <c r="BB51" s="97">
        <f t="shared" si="16"/>
        <v>76063.51999999999</v>
      </c>
      <c r="BC51" s="97">
        <f t="shared" si="17"/>
        <v>77179.44</v>
      </c>
      <c r="BD51" s="97">
        <f t="shared" si="18"/>
        <v>0</v>
      </c>
      <c r="BE51" s="97">
        <f t="shared" si="19"/>
        <v>689460.66</v>
      </c>
      <c r="BF51" s="97">
        <f t="shared" si="20"/>
        <v>0</v>
      </c>
      <c r="BG51" s="97">
        <f t="shared" si="21"/>
        <v>0</v>
      </c>
      <c r="BH51" s="97">
        <f t="shared" si="22"/>
        <v>312053.68437500001</v>
      </c>
      <c r="BI51" s="97">
        <f t="shared" si="23"/>
        <v>842703.62</v>
      </c>
    </row>
    <row r="52" spans="1:61" ht="15" hidden="1" x14ac:dyDescent="0.25">
      <c r="A52" s="212" t="s">
        <v>626</v>
      </c>
      <c r="B52" s="88" t="s">
        <v>156</v>
      </c>
      <c r="C52" s="86">
        <v>1925</v>
      </c>
      <c r="D52" s="104" t="s">
        <v>169</v>
      </c>
      <c r="E52" s="161" t="s">
        <v>830</v>
      </c>
      <c r="F52" s="158" t="s">
        <v>823</v>
      </c>
      <c r="G52" s="158">
        <v>0.23</v>
      </c>
      <c r="H52" s="190">
        <v>842</v>
      </c>
      <c r="I52" s="46">
        <v>2757.0124999999998</v>
      </c>
      <c r="J52" s="46">
        <v>331.78750000000002</v>
      </c>
      <c r="K52" s="205"/>
      <c r="L52" s="205">
        <v>100</v>
      </c>
      <c r="M52" s="205">
        <v>150</v>
      </c>
      <c r="N52" s="205"/>
      <c r="O52" s="205">
        <v>1000</v>
      </c>
      <c r="P52" s="205"/>
      <c r="Q52" s="205"/>
      <c r="R52" s="194">
        <v>650</v>
      </c>
      <c r="S52" s="194">
        <f t="shared" si="0"/>
        <v>0</v>
      </c>
      <c r="T52" s="194">
        <f t="shared" si="1"/>
        <v>84200</v>
      </c>
      <c r="U52" s="194">
        <f t="shared" si="2"/>
        <v>126300</v>
      </c>
      <c r="V52" s="194">
        <f t="shared" si="3"/>
        <v>0</v>
      </c>
      <c r="W52" s="194">
        <f t="shared" si="27"/>
        <v>2757012.5</v>
      </c>
      <c r="X52" s="194">
        <f t="shared" si="5"/>
        <v>0</v>
      </c>
      <c r="Y52" s="194">
        <f t="shared" si="6"/>
        <v>0</v>
      </c>
      <c r="Z52" s="194">
        <f t="shared" si="7"/>
        <v>215661.87500000003</v>
      </c>
      <c r="AA52" s="97">
        <v>1218181.8181818181</v>
      </c>
      <c r="AB52" s="97">
        <v>2290909.0909090908</v>
      </c>
      <c r="AC52" s="97"/>
      <c r="AD52" s="97">
        <v>6.59</v>
      </c>
      <c r="AE52" s="97">
        <v>9.06</v>
      </c>
      <c r="AF52" s="97"/>
      <c r="AG52" s="97">
        <v>119.93</v>
      </c>
      <c r="AH52" s="97"/>
      <c r="AI52" s="97">
        <v>9.06</v>
      </c>
      <c r="AJ52" s="97">
        <v>306.36</v>
      </c>
      <c r="AK52" s="97">
        <f t="shared" si="8"/>
        <v>0</v>
      </c>
      <c r="AL52" s="97">
        <f t="shared" si="9"/>
        <v>5548.78</v>
      </c>
      <c r="AM52" s="97">
        <f t="shared" si="10"/>
        <v>7628.52</v>
      </c>
      <c r="AN52" s="97">
        <f t="shared" si="11"/>
        <v>0</v>
      </c>
      <c r="AO52" s="97">
        <f t="shared" si="28"/>
        <v>330648.50912499998</v>
      </c>
      <c r="AP52" s="97">
        <f t="shared" si="13"/>
        <v>0</v>
      </c>
      <c r="AQ52" s="97"/>
      <c r="AR52" s="97">
        <f t="shared" si="14"/>
        <v>101646.41850000001</v>
      </c>
      <c r="AS52" s="97"/>
      <c r="AT52" s="97">
        <v>48.71</v>
      </c>
      <c r="AU52" s="97">
        <v>51.18</v>
      </c>
      <c r="AV52" s="97"/>
      <c r="AW52" s="97">
        <v>181.44</v>
      </c>
      <c r="AX52" s="97"/>
      <c r="AY52" s="97"/>
      <c r="AZ52" s="97">
        <v>348.05</v>
      </c>
      <c r="BA52" s="97">
        <f t="shared" si="15"/>
        <v>0</v>
      </c>
      <c r="BB52" s="97">
        <f t="shared" si="16"/>
        <v>41013.82</v>
      </c>
      <c r="BC52" s="97">
        <f t="shared" si="17"/>
        <v>43093.56</v>
      </c>
      <c r="BD52" s="97">
        <f t="shared" si="18"/>
        <v>0</v>
      </c>
      <c r="BE52" s="97">
        <f t="shared" si="19"/>
        <v>500232.34799999994</v>
      </c>
      <c r="BF52" s="97">
        <f t="shared" si="20"/>
        <v>0</v>
      </c>
      <c r="BG52" s="97">
        <f t="shared" si="21"/>
        <v>0</v>
      </c>
      <c r="BH52" s="97">
        <f t="shared" si="22"/>
        <v>115478.63937500001</v>
      </c>
      <c r="BI52" s="97">
        <f t="shared" si="23"/>
        <v>584339.72799999989</v>
      </c>
    </row>
    <row r="53" spans="1:61" ht="15" hidden="1" x14ac:dyDescent="0.25">
      <c r="A53" s="212" t="s">
        <v>627</v>
      </c>
      <c r="B53" s="88" t="s">
        <v>158</v>
      </c>
      <c r="C53" s="86">
        <v>1925</v>
      </c>
      <c r="D53" s="104" t="s">
        <v>169</v>
      </c>
      <c r="E53" s="158" t="s">
        <v>830</v>
      </c>
      <c r="F53" s="158" t="s">
        <v>823</v>
      </c>
      <c r="G53" s="158">
        <v>0.23</v>
      </c>
      <c r="H53" s="190">
        <v>355</v>
      </c>
      <c r="I53" s="46">
        <v>1354.7874999999999</v>
      </c>
      <c r="J53" s="46">
        <v>136.8125</v>
      </c>
      <c r="K53" s="205"/>
      <c r="L53" s="205">
        <v>100</v>
      </c>
      <c r="M53" s="205">
        <v>150</v>
      </c>
      <c r="N53" s="205"/>
      <c r="O53" s="205">
        <v>1000</v>
      </c>
      <c r="P53" s="205"/>
      <c r="Q53" s="205"/>
      <c r="R53" s="194">
        <v>650</v>
      </c>
      <c r="S53" s="194">
        <f t="shared" si="0"/>
        <v>0</v>
      </c>
      <c r="T53" s="194">
        <f t="shared" si="1"/>
        <v>35500</v>
      </c>
      <c r="U53" s="194">
        <f t="shared" si="2"/>
        <v>53250</v>
      </c>
      <c r="V53" s="194">
        <f t="shared" si="3"/>
        <v>0</v>
      </c>
      <c r="W53" s="194">
        <f t="shared" si="27"/>
        <v>1354787.5</v>
      </c>
      <c r="X53" s="194">
        <f t="shared" si="5"/>
        <v>0</v>
      </c>
      <c r="Y53" s="194">
        <f t="shared" si="6"/>
        <v>0</v>
      </c>
      <c r="Z53" s="194">
        <f t="shared" si="7"/>
        <v>88928.125</v>
      </c>
      <c r="AA53" s="97">
        <v>618181.81818181812</v>
      </c>
      <c r="AB53" s="97">
        <v>1090909.0909090908</v>
      </c>
      <c r="AC53" s="97"/>
      <c r="AD53" s="97">
        <v>6.59</v>
      </c>
      <c r="AE53" s="97">
        <v>9.06</v>
      </c>
      <c r="AF53" s="97"/>
      <c r="AG53" s="97">
        <v>119.93</v>
      </c>
      <c r="AH53" s="97"/>
      <c r="AI53" s="97">
        <v>9.06</v>
      </c>
      <c r="AJ53" s="97">
        <v>306.36</v>
      </c>
      <c r="AK53" s="97">
        <f t="shared" si="8"/>
        <v>0</v>
      </c>
      <c r="AL53" s="97">
        <f t="shared" si="9"/>
        <v>2339.4499999999998</v>
      </c>
      <c r="AM53" s="97">
        <f t="shared" si="10"/>
        <v>3216.3</v>
      </c>
      <c r="AN53" s="97">
        <f t="shared" si="11"/>
        <v>0</v>
      </c>
      <c r="AO53" s="97">
        <f t="shared" si="28"/>
        <v>162479.66487499999</v>
      </c>
      <c r="AP53" s="97">
        <f t="shared" si="13"/>
        <v>0</v>
      </c>
      <c r="AQ53" s="97"/>
      <c r="AR53" s="97">
        <f t="shared" si="14"/>
        <v>41913.877500000002</v>
      </c>
      <c r="AS53" s="97"/>
      <c r="AT53" s="97">
        <v>48.71</v>
      </c>
      <c r="AU53" s="97">
        <v>51.18</v>
      </c>
      <c r="AV53" s="97"/>
      <c r="AW53" s="97">
        <v>181.44</v>
      </c>
      <c r="AX53" s="97"/>
      <c r="AY53" s="97"/>
      <c r="AZ53" s="97">
        <v>348.05</v>
      </c>
      <c r="BA53" s="97">
        <f t="shared" si="15"/>
        <v>0</v>
      </c>
      <c r="BB53" s="97">
        <f t="shared" si="16"/>
        <v>17292.05</v>
      </c>
      <c r="BC53" s="97">
        <f t="shared" si="17"/>
        <v>18168.900000000001</v>
      </c>
      <c r="BD53" s="97">
        <f t="shared" si="18"/>
        <v>0</v>
      </c>
      <c r="BE53" s="97">
        <f t="shared" si="19"/>
        <v>245812.64399999997</v>
      </c>
      <c r="BF53" s="97">
        <f t="shared" si="20"/>
        <v>0</v>
      </c>
      <c r="BG53" s="97">
        <f t="shared" si="21"/>
        <v>0</v>
      </c>
      <c r="BH53" s="97">
        <f t="shared" si="22"/>
        <v>47617.590625000004</v>
      </c>
      <c r="BI53" s="97">
        <f t="shared" si="23"/>
        <v>281273.59399999998</v>
      </c>
    </row>
    <row r="54" spans="1:61" ht="15" hidden="1" x14ac:dyDescent="0.25">
      <c r="A54" s="212" t="s">
        <v>628</v>
      </c>
      <c r="B54" s="88" t="s">
        <v>160</v>
      </c>
      <c r="C54" s="86">
        <v>1925</v>
      </c>
      <c r="D54" s="104" t="s">
        <v>169</v>
      </c>
      <c r="E54" s="161" t="s">
        <v>830</v>
      </c>
      <c r="F54" s="158" t="s">
        <v>823</v>
      </c>
      <c r="G54" s="158">
        <v>0.23</v>
      </c>
      <c r="H54" s="190">
        <v>473</v>
      </c>
      <c r="I54" s="46">
        <v>1361.4374999999998</v>
      </c>
      <c r="J54" s="46">
        <v>182.96250000000001</v>
      </c>
      <c r="K54" s="205"/>
      <c r="L54" s="205">
        <v>100</v>
      </c>
      <c r="M54" s="205">
        <v>150</v>
      </c>
      <c r="N54" s="205"/>
      <c r="O54" s="205">
        <v>1000</v>
      </c>
      <c r="P54" s="205"/>
      <c r="Q54" s="205"/>
      <c r="R54" s="194">
        <v>650</v>
      </c>
      <c r="S54" s="194">
        <f t="shared" si="0"/>
        <v>0</v>
      </c>
      <c r="T54" s="194">
        <f t="shared" si="1"/>
        <v>47300</v>
      </c>
      <c r="U54" s="194">
        <f t="shared" si="2"/>
        <v>70950</v>
      </c>
      <c r="V54" s="194">
        <f t="shared" si="3"/>
        <v>0</v>
      </c>
      <c r="W54" s="194">
        <f t="shared" si="27"/>
        <v>1361437.4999999998</v>
      </c>
      <c r="X54" s="194">
        <f t="shared" si="5"/>
        <v>0</v>
      </c>
      <c r="Y54" s="194">
        <f t="shared" si="6"/>
        <v>0</v>
      </c>
      <c r="Z54" s="194">
        <f t="shared" si="7"/>
        <v>118925.625</v>
      </c>
      <c r="AA54" s="97">
        <v>781818.18181818177</v>
      </c>
      <c r="AB54" s="97">
        <v>1418181.8181818181</v>
      </c>
      <c r="AC54" s="97"/>
      <c r="AD54" s="97">
        <v>6.59</v>
      </c>
      <c r="AE54" s="97">
        <v>9.06</v>
      </c>
      <c r="AF54" s="97"/>
      <c r="AG54" s="97">
        <v>119.93</v>
      </c>
      <c r="AH54" s="97"/>
      <c r="AI54" s="97">
        <v>9.06</v>
      </c>
      <c r="AJ54" s="97">
        <v>306.36</v>
      </c>
      <c r="AK54" s="97">
        <f t="shared" si="8"/>
        <v>0</v>
      </c>
      <c r="AL54" s="97">
        <f t="shared" si="9"/>
        <v>3117.0699999999997</v>
      </c>
      <c r="AM54" s="97">
        <f t="shared" si="10"/>
        <v>4285.38</v>
      </c>
      <c r="AN54" s="97">
        <f t="shared" si="11"/>
        <v>0</v>
      </c>
      <c r="AO54" s="97">
        <f t="shared" si="28"/>
        <v>163277.199375</v>
      </c>
      <c r="AP54" s="97">
        <f t="shared" si="13"/>
        <v>0</v>
      </c>
      <c r="AQ54" s="97"/>
      <c r="AR54" s="97">
        <f t="shared" si="14"/>
        <v>56052.391500000005</v>
      </c>
      <c r="AS54" s="97"/>
      <c r="AT54" s="97">
        <v>48.71</v>
      </c>
      <c r="AU54" s="97">
        <v>51.18</v>
      </c>
      <c r="AV54" s="97"/>
      <c r="AW54" s="97">
        <v>181.44</v>
      </c>
      <c r="AX54" s="97"/>
      <c r="AY54" s="97"/>
      <c r="AZ54" s="97">
        <v>348.05</v>
      </c>
      <c r="BA54" s="97">
        <f t="shared" si="15"/>
        <v>0</v>
      </c>
      <c r="BB54" s="97">
        <f t="shared" si="16"/>
        <v>23039.83</v>
      </c>
      <c r="BC54" s="97">
        <f t="shared" si="17"/>
        <v>24208.14</v>
      </c>
      <c r="BD54" s="97">
        <f t="shared" si="18"/>
        <v>0</v>
      </c>
      <c r="BE54" s="97">
        <f t="shared" si="19"/>
        <v>247019.21999999994</v>
      </c>
      <c r="BF54" s="97">
        <f t="shared" si="20"/>
        <v>0</v>
      </c>
      <c r="BG54" s="97">
        <f t="shared" si="21"/>
        <v>0</v>
      </c>
      <c r="BH54" s="97">
        <f t="shared" si="22"/>
        <v>63680.098125000004</v>
      </c>
      <c r="BI54" s="97">
        <f t="shared" si="23"/>
        <v>294267.18999999994</v>
      </c>
    </row>
    <row r="55" spans="1:61" ht="15" hidden="1" x14ac:dyDescent="0.25">
      <c r="A55" s="212" t="s">
        <v>629</v>
      </c>
      <c r="B55" s="88" t="s">
        <v>162</v>
      </c>
      <c r="C55" s="86">
        <v>1925</v>
      </c>
      <c r="D55" s="104" t="s">
        <v>169</v>
      </c>
      <c r="E55" s="158" t="s">
        <v>830</v>
      </c>
      <c r="F55" s="158" t="s">
        <v>823</v>
      </c>
      <c r="G55" s="158">
        <v>0.23</v>
      </c>
      <c r="H55" s="190">
        <v>571</v>
      </c>
      <c r="I55" s="46">
        <v>1583.7874999999999</v>
      </c>
      <c r="J55" s="46">
        <v>224.61250000000001</v>
      </c>
      <c r="K55" s="205"/>
      <c r="L55" s="205">
        <v>100</v>
      </c>
      <c r="M55" s="205">
        <v>150</v>
      </c>
      <c r="N55" s="205"/>
      <c r="O55" s="205">
        <v>1000</v>
      </c>
      <c r="P55" s="205"/>
      <c r="Q55" s="205"/>
      <c r="R55" s="194">
        <v>650</v>
      </c>
      <c r="S55" s="194">
        <f t="shared" si="0"/>
        <v>0</v>
      </c>
      <c r="T55" s="194">
        <f t="shared" si="1"/>
        <v>57100</v>
      </c>
      <c r="U55" s="194">
        <f t="shared" si="2"/>
        <v>85650</v>
      </c>
      <c r="V55" s="194">
        <f t="shared" si="3"/>
        <v>0</v>
      </c>
      <c r="W55" s="194">
        <f t="shared" si="27"/>
        <v>1583787.5</v>
      </c>
      <c r="X55" s="194">
        <f t="shared" si="5"/>
        <v>0</v>
      </c>
      <c r="Y55" s="194">
        <f t="shared" si="6"/>
        <v>0</v>
      </c>
      <c r="Z55" s="194">
        <f t="shared" si="7"/>
        <v>145998.125</v>
      </c>
      <c r="AA55" s="97">
        <v>836363.63636363624</v>
      </c>
      <c r="AB55" s="97">
        <v>1527272.7272727271</v>
      </c>
      <c r="AC55" s="97"/>
      <c r="AD55" s="97">
        <v>6.59</v>
      </c>
      <c r="AE55" s="97">
        <v>9.06</v>
      </c>
      <c r="AF55" s="97"/>
      <c r="AG55" s="97">
        <v>119.93</v>
      </c>
      <c r="AH55" s="97"/>
      <c r="AI55" s="97">
        <v>9.06</v>
      </c>
      <c r="AJ55" s="97">
        <v>306.36</v>
      </c>
      <c r="AK55" s="97">
        <f t="shared" si="8"/>
        <v>0</v>
      </c>
      <c r="AL55" s="97">
        <f t="shared" si="9"/>
        <v>3762.89</v>
      </c>
      <c r="AM55" s="97">
        <f t="shared" si="10"/>
        <v>5173.26</v>
      </c>
      <c r="AN55" s="97">
        <f t="shared" si="11"/>
        <v>0</v>
      </c>
      <c r="AO55" s="97">
        <f t="shared" si="28"/>
        <v>189943.63487499999</v>
      </c>
      <c r="AP55" s="97">
        <f t="shared" si="13"/>
        <v>0</v>
      </c>
      <c r="AQ55" s="97"/>
      <c r="AR55" s="97">
        <f t="shared" si="14"/>
        <v>68812.285500000013</v>
      </c>
      <c r="AS55" s="97"/>
      <c r="AT55" s="97">
        <v>48.71</v>
      </c>
      <c r="AU55" s="97">
        <v>51.18</v>
      </c>
      <c r="AV55" s="97"/>
      <c r="AW55" s="97">
        <v>181.44</v>
      </c>
      <c r="AX55" s="97"/>
      <c r="AY55" s="97"/>
      <c r="AZ55" s="97">
        <v>348.05</v>
      </c>
      <c r="BA55" s="97">
        <f t="shared" si="15"/>
        <v>0</v>
      </c>
      <c r="BB55" s="97">
        <f t="shared" si="16"/>
        <v>27813.41</v>
      </c>
      <c r="BC55" s="97">
        <f t="shared" si="17"/>
        <v>29223.78</v>
      </c>
      <c r="BD55" s="97">
        <f t="shared" si="18"/>
        <v>0</v>
      </c>
      <c r="BE55" s="97">
        <f t="shared" si="19"/>
        <v>287362.40399999998</v>
      </c>
      <c r="BF55" s="97">
        <f t="shared" si="20"/>
        <v>0</v>
      </c>
      <c r="BG55" s="97">
        <f t="shared" si="21"/>
        <v>0</v>
      </c>
      <c r="BH55" s="97">
        <f t="shared" si="22"/>
        <v>78176.380625000005</v>
      </c>
      <c r="BI55" s="97">
        <f t="shared" si="23"/>
        <v>344399.59399999998</v>
      </c>
    </row>
    <row r="56" spans="1:61" ht="15" hidden="1" x14ac:dyDescent="0.25">
      <c r="A56" s="213" t="s">
        <v>630</v>
      </c>
      <c r="B56" s="88" t="s">
        <v>164</v>
      </c>
      <c r="C56" s="86">
        <v>1926</v>
      </c>
      <c r="D56" s="104" t="s">
        <v>169</v>
      </c>
      <c r="E56" s="158" t="s">
        <v>830</v>
      </c>
      <c r="F56" s="158" t="s">
        <v>823</v>
      </c>
      <c r="G56" s="158">
        <v>0.23</v>
      </c>
      <c r="H56" s="190">
        <v>796</v>
      </c>
      <c r="I56" s="46">
        <v>2195.7624999999998</v>
      </c>
      <c r="J56" s="46">
        <v>312.23750000000001</v>
      </c>
      <c r="K56" s="205"/>
      <c r="L56" s="205">
        <v>100</v>
      </c>
      <c r="M56" s="205">
        <v>150</v>
      </c>
      <c r="N56" s="205"/>
      <c r="O56" s="205">
        <v>1000</v>
      </c>
      <c r="P56" s="205"/>
      <c r="Q56" s="205"/>
      <c r="R56" s="194">
        <v>650</v>
      </c>
      <c r="S56" s="194">
        <f t="shared" si="0"/>
        <v>0</v>
      </c>
      <c r="T56" s="194">
        <f t="shared" si="1"/>
        <v>79600</v>
      </c>
      <c r="U56" s="194">
        <f t="shared" si="2"/>
        <v>119400</v>
      </c>
      <c r="V56" s="194">
        <f t="shared" si="3"/>
        <v>0</v>
      </c>
      <c r="W56" s="194">
        <f t="shared" si="27"/>
        <v>2195762.5</v>
      </c>
      <c r="X56" s="194">
        <f t="shared" si="5"/>
        <v>0</v>
      </c>
      <c r="Y56" s="194">
        <f t="shared" si="6"/>
        <v>0</v>
      </c>
      <c r="Z56" s="194">
        <f t="shared" si="7"/>
        <v>202954.375</v>
      </c>
      <c r="AA56" s="97">
        <v>1163636.3636363635</v>
      </c>
      <c r="AB56" s="97">
        <v>2181818.1818181816</v>
      </c>
      <c r="AC56" s="97"/>
      <c r="AD56" s="97">
        <v>6.59</v>
      </c>
      <c r="AE56" s="97">
        <v>9.06</v>
      </c>
      <c r="AF56" s="97"/>
      <c r="AG56" s="97">
        <v>119.93</v>
      </c>
      <c r="AH56" s="97"/>
      <c r="AI56" s="97">
        <v>9.06</v>
      </c>
      <c r="AJ56" s="97">
        <v>306.36</v>
      </c>
      <c r="AK56" s="97">
        <f t="shared" si="8"/>
        <v>0</v>
      </c>
      <c r="AL56" s="97">
        <f t="shared" si="9"/>
        <v>5245.64</v>
      </c>
      <c r="AM56" s="97">
        <f t="shared" si="10"/>
        <v>7211.76</v>
      </c>
      <c r="AN56" s="97">
        <f t="shared" si="11"/>
        <v>0</v>
      </c>
      <c r="AO56" s="97">
        <f t="shared" si="28"/>
        <v>263337.79662500002</v>
      </c>
      <c r="AP56" s="97">
        <f t="shared" si="13"/>
        <v>0</v>
      </c>
      <c r="AQ56" s="97"/>
      <c r="AR56" s="97">
        <f t="shared" si="14"/>
        <v>95657.080500000011</v>
      </c>
      <c r="AS56" s="97"/>
      <c r="AT56" s="97">
        <v>48.71</v>
      </c>
      <c r="AU56" s="97">
        <v>51.18</v>
      </c>
      <c r="AV56" s="97"/>
      <c r="AW56" s="97">
        <v>181.44</v>
      </c>
      <c r="AX56" s="97"/>
      <c r="AY56" s="97"/>
      <c r="AZ56" s="97">
        <v>348.05</v>
      </c>
      <c r="BA56" s="97">
        <f t="shared" si="15"/>
        <v>0</v>
      </c>
      <c r="BB56" s="97">
        <f t="shared" si="16"/>
        <v>38773.160000000003</v>
      </c>
      <c r="BC56" s="97">
        <f t="shared" si="17"/>
        <v>40739.279999999999</v>
      </c>
      <c r="BD56" s="97">
        <f t="shared" si="18"/>
        <v>0</v>
      </c>
      <c r="BE56" s="97">
        <f t="shared" si="19"/>
        <v>398399.14799999999</v>
      </c>
      <c r="BF56" s="97">
        <f t="shared" si="20"/>
        <v>0</v>
      </c>
      <c r="BG56" s="97">
        <f t="shared" si="21"/>
        <v>0</v>
      </c>
      <c r="BH56" s="97">
        <f t="shared" si="22"/>
        <v>108674.26187500001</v>
      </c>
      <c r="BI56" s="97">
        <f t="shared" si="23"/>
        <v>477911.58799999999</v>
      </c>
    </row>
    <row r="57" spans="1:61" ht="15" hidden="1" x14ac:dyDescent="0.25">
      <c r="A57" s="213" t="s">
        <v>631</v>
      </c>
      <c r="B57" s="88" t="s">
        <v>166</v>
      </c>
      <c r="C57" s="86">
        <v>1926</v>
      </c>
      <c r="D57" s="104" t="s">
        <v>169</v>
      </c>
      <c r="E57" s="158" t="s">
        <v>830</v>
      </c>
      <c r="F57" s="158" t="s">
        <v>823</v>
      </c>
      <c r="G57" s="158">
        <v>0.23</v>
      </c>
      <c r="H57" s="190">
        <v>651</v>
      </c>
      <c r="I57" s="46">
        <v>1642.1875</v>
      </c>
      <c r="J57" s="46">
        <v>258.61250000000001</v>
      </c>
      <c r="K57" s="205"/>
      <c r="L57" s="205">
        <v>100</v>
      </c>
      <c r="M57" s="205">
        <v>150</v>
      </c>
      <c r="N57" s="205"/>
      <c r="O57" s="205">
        <v>1000</v>
      </c>
      <c r="P57" s="205"/>
      <c r="Q57" s="205"/>
      <c r="R57" s="194">
        <v>650</v>
      </c>
      <c r="S57" s="194">
        <f t="shared" si="0"/>
        <v>0</v>
      </c>
      <c r="T57" s="194">
        <f t="shared" si="1"/>
        <v>65100</v>
      </c>
      <c r="U57" s="194">
        <f t="shared" si="2"/>
        <v>97650</v>
      </c>
      <c r="V57" s="194">
        <f t="shared" si="3"/>
        <v>0</v>
      </c>
      <c r="W57" s="194">
        <f t="shared" si="27"/>
        <v>1642187.5</v>
      </c>
      <c r="X57" s="194">
        <f t="shared" si="5"/>
        <v>0</v>
      </c>
      <c r="Y57" s="194">
        <f t="shared" si="6"/>
        <v>0</v>
      </c>
      <c r="Z57" s="194">
        <f t="shared" si="7"/>
        <v>168098.125</v>
      </c>
      <c r="AA57" s="97">
        <v>836363.63636363624</v>
      </c>
      <c r="AB57" s="97">
        <v>1527272.7272727271</v>
      </c>
      <c r="AC57" s="97"/>
      <c r="AD57" s="97">
        <v>6.59</v>
      </c>
      <c r="AE57" s="97">
        <v>9.06</v>
      </c>
      <c r="AF57" s="97"/>
      <c r="AG57" s="97">
        <v>119.93</v>
      </c>
      <c r="AH57" s="97"/>
      <c r="AI57" s="97">
        <v>9.06</v>
      </c>
      <c r="AJ57" s="97">
        <v>306.36</v>
      </c>
      <c r="AK57" s="97">
        <f t="shared" si="8"/>
        <v>0</v>
      </c>
      <c r="AL57" s="97">
        <f t="shared" si="9"/>
        <v>4290.09</v>
      </c>
      <c r="AM57" s="97">
        <f t="shared" si="10"/>
        <v>5898.06</v>
      </c>
      <c r="AN57" s="97">
        <f t="shared" si="11"/>
        <v>0</v>
      </c>
      <c r="AO57" s="97">
        <f t="shared" si="28"/>
        <v>196947.546875</v>
      </c>
      <c r="AP57" s="97">
        <f t="shared" si="13"/>
        <v>0</v>
      </c>
      <c r="AQ57" s="97"/>
      <c r="AR57" s="97">
        <f t="shared" si="14"/>
        <v>79228.525500000003</v>
      </c>
      <c r="AS57" s="97"/>
      <c r="AT57" s="97">
        <v>48.71</v>
      </c>
      <c r="AU57" s="97">
        <v>51.18</v>
      </c>
      <c r="AV57" s="97"/>
      <c r="AW57" s="97">
        <v>181.44</v>
      </c>
      <c r="AX57" s="97"/>
      <c r="AY57" s="97"/>
      <c r="AZ57" s="97">
        <v>348.05</v>
      </c>
      <c r="BA57" s="97">
        <f t="shared" si="15"/>
        <v>0</v>
      </c>
      <c r="BB57" s="97">
        <f t="shared" si="16"/>
        <v>31710.21</v>
      </c>
      <c r="BC57" s="97">
        <f t="shared" si="17"/>
        <v>33318.18</v>
      </c>
      <c r="BD57" s="97">
        <f t="shared" si="18"/>
        <v>0</v>
      </c>
      <c r="BE57" s="97">
        <f t="shared" si="19"/>
        <v>297958.5</v>
      </c>
      <c r="BF57" s="97">
        <f t="shared" si="20"/>
        <v>0</v>
      </c>
      <c r="BG57" s="97">
        <f t="shared" si="21"/>
        <v>0</v>
      </c>
      <c r="BH57" s="97">
        <f t="shared" si="22"/>
        <v>90010.080625000002</v>
      </c>
      <c r="BI57" s="97">
        <f t="shared" si="23"/>
        <v>362986.89</v>
      </c>
    </row>
    <row r="58" spans="1:61" ht="15" hidden="1" x14ac:dyDescent="0.25">
      <c r="A58" s="210" t="s">
        <v>632</v>
      </c>
      <c r="B58" s="88" t="s">
        <v>168</v>
      </c>
      <c r="C58" s="86">
        <v>1946</v>
      </c>
      <c r="D58" s="104" t="s">
        <v>765</v>
      </c>
      <c r="E58" s="158" t="s">
        <v>830</v>
      </c>
      <c r="F58" s="158" t="s">
        <v>823</v>
      </c>
      <c r="G58" s="158">
        <v>0.23</v>
      </c>
      <c r="H58" s="190">
        <v>237</v>
      </c>
      <c r="I58" s="46">
        <v>1539.9749999999999</v>
      </c>
      <c r="J58" s="46">
        <v>143.02499999999998</v>
      </c>
      <c r="K58" s="205"/>
      <c r="L58" s="205">
        <v>100</v>
      </c>
      <c r="M58" s="205">
        <v>150</v>
      </c>
      <c r="N58" s="205"/>
      <c r="O58" s="205"/>
      <c r="P58" s="205"/>
      <c r="Q58" s="205">
        <v>150</v>
      </c>
      <c r="R58" s="194">
        <v>650</v>
      </c>
      <c r="S58" s="194">
        <f t="shared" si="0"/>
        <v>0</v>
      </c>
      <c r="T58" s="194">
        <f t="shared" si="1"/>
        <v>23700</v>
      </c>
      <c r="U58" s="194">
        <f t="shared" si="2"/>
        <v>35550</v>
      </c>
      <c r="V58" s="194">
        <f t="shared" si="3"/>
        <v>0</v>
      </c>
      <c r="X58" s="194">
        <f t="shared" si="5"/>
        <v>0</v>
      </c>
      <c r="Y58" s="194">
        <f t="shared" si="6"/>
        <v>230996.25</v>
      </c>
      <c r="Z58" s="194">
        <f t="shared" si="7"/>
        <v>92966.249999999985</v>
      </c>
      <c r="AA58" s="97">
        <v>645454.54545454541</v>
      </c>
      <c r="AB58" s="97">
        <v>1145454.5454545454</v>
      </c>
      <c r="AC58" s="97"/>
      <c r="AD58" s="97">
        <v>6.59</v>
      </c>
      <c r="AE58" s="97">
        <v>9.06</v>
      </c>
      <c r="AF58" s="97"/>
      <c r="AG58" s="97"/>
      <c r="AH58" s="97"/>
      <c r="AI58" s="97">
        <v>9.06</v>
      </c>
      <c r="AJ58" s="97">
        <v>358.98</v>
      </c>
      <c r="AK58" s="97">
        <f t="shared" si="8"/>
        <v>0</v>
      </c>
      <c r="AL58" s="97">
        <f t="shared" si="9"/>
        <v>1561.83</v>
      </c>
      <c r="AM58" s="97">
        <f t="shared" si="10"/>
        <v>2147.2200000000003</v>
      </c>
      <c r="AN58" s="97">
        <f t="shared" si="11"/>
        <v>0</v>
      </c>
      <c r="AO58" s="97"/>
      <c r="AP58" s="97">
        <f t="shared" si="13"/>
        <v>0</v>
      </c>
      <c r="AQ58" s="97">
        <f t="shared" si="24"/>
        <v>13952.173500000001</v>
      </c>
      <c r="AR58" s="97">
        <f t="shared" si="14"/>
        <v>51343.114499999996</v>
      </c>
      <c r="AS58" s="97"/>
      <c r="AT58" s="97">
        <v>48.71</v>
      </c>
      <c r="AU58" s="97">
        <v>51.18</v>
      </c>
      <c r="AV58" s="97"/>
      <c r="AW58" s="97"/>
      <c r="AX58" s="97"/>
      <c r="AY58" s="97">
        <v>60.76</v>
      </c>
      <c r="AZ58" s="97">
        <v>413.64</v>
      </c>
      <c r="BA58" s="97">
        <f t="shared" si="15"/>
        <v>0</v>
      </c>
      <c r="BB58" s="97">
        <f t="shared" si="16"/>
        <v>11544.27</v>
      </c>
      <c r="BC58" s="97">
        <f t="shared" si="17"/>
        <v>12129.66</v>
      </c>
      <c r="BD58" s="97">
        <f t="shared" si="18"/>
        <v>0</v>
      </c>
      <c r="BE58" s="97">
        <f t="shared" si="19"/>
        <v>0</v>
      </c>
      <c r="BF58" s="97">
        <f t="shared" si="20"/>
        <v>0</v>
      </c>
      <c r="BG58" s="97">
        <f t="shared" si="21"/>
        <v>93568.880999999994</v>
      </c>
      <c r="BH58" s="97">
        <f t="shared" si="22"/>
        <v>59160.86099999999</v>
      </c>
      <c r="BI58" s="97">
        <f t="shared" si="23"/>
        <v>117242.81099999999</v>
      </c>
    </row>
    <row r="59" spans="1:61" ht="15" hidden="1" x14ac:dyDescent="0.25">
      <c r="A59" s="210" t="s">
        <v>633</v>
      </c>
      <c r="B59" s="88" t="s">
        <v>171</v>
      </c>
      <c r="C59" s="86">
        <v>1946</v>
      </c>
      <c r="D59" s="104" t="s">
        <v>765</v>
      </c>
      <c r="E59" s="158" t="s">
        <v>830</v>
      </c>
      <c r="F59" s="158" t="s">
        <v>823</v>
      </c>
      <c r="G59" s="158">
        <v>0.23</v>
      </c>
      <c r="H59" s="190">
        <v>237</v>
      </c>
      <c r="I59" s="46">
        <v>1539.9749999999999</v>
      </c>
      <c r="J59" s="46">
        <v>143.02499999999998</v>
      </c>
      <c r="K59" s="205"/>
      <c r="L59" s="205">
        <v>100</v>
      </c>
      <c r="M59" s="205">
        <v>150</v>
      </c>
      <c r="N59" s="205"/>
      <c r="O59" s="205"/>
      <c r="P59" s="205"/>
      <c r="Q59" s="205">
        <v>150</v>
      </c>
      <c r="R59" s="194">
        <v>650</v>
      </c>
      <c r="S59" s="194">
        <f t="shared" si="0"/>
        <v>0</v>
      </c>
      <c r="T59" s="194">
        <f t="shared" si="1"/>
        <v>23700</v>
      </c>
      <c r="U59" s="194">
        <f t="shared" si="2"/>
        <v>35550</v>
      </c>
      <c r="V59" s="194">
        <f t="shared" si="3"/>
        <v>0</v>
      </c>
      <c r="X59" s="194">
        <f t="shared" si="5"/>
        <v>0</v>
      </c>
      <c r="Y59" s="194">
        <f t="shared" si="6"/>
        <v>230996.25</v>
      </c>
      <c r="Z59" s="194">
        <f t="shared" si="7"/>
        <v>92966.249999999985</v>
      </c>
      <c r="AA59" s="97">
        <v>645454.54545454541</v>
      </c>
      <c r="AB59" s="97">
        <v>1145454.5454545454</v>
      </c>
      <c r="AC59" s="97"/>
      <c r="AD59" s="97">
        <v>6.59</v>
      </c>
      <c r="AE59" s="97">
        <v>9.06</v>
      </c>
      <c r="AF59" s="97"/>
      <c r="AG59" s="97"/>
      <c r="AH59" s="97"/>
      <c r="AI59" s="97">
        <v>9.06</v>
      </c>
      <c r="AJ59" s="97">
        <v>358.98</v>
      </c>
      <c r="AK59" s="97">
        <f t="shared" si="8"/>
        <v>0</v>
      </c>
      <c r="AL59" s="97">
        <f t="shared" si="9"/>
        <v>1561.83</v>
      </c>
      <c r="AM59" s="97">
        <f t="shared" si="10"/>
        <v>2147.2200000000003</v>
      </c>
      <c r="AN59" s="97">
        <f t="shared" si="11"/>
        <v>0</v>
      </c>
      <c r="AO59" s="97"/>
      <c r="AP59" s="97">
        <f t="shared" si="13"/>
        <v>0</v>
      </c>
      <c r="AQ59" s="97">
        <f t="shared" si="24"/>
        <v>13952.173500000001</v>
      </c>
      <c r="AR59" s="97">
        <f t="shared" si="14"/>
        <v>51343.114499999996</v>
      </c>
      <c r="AS59" s="97"/>
      <c r="AT59" s="97">
        <v>48.71</v>
      </c>
      <c r="AU59" s="97">
        <v>51.18</v>
      </c>
      <c r="AV59" s="97"/>
      <c r="AW59" s="97"/>
      <c r="AX59" s="97"/>
      <c r="AY59" s="97">
        <v>60.76</v>
      </c>
      <c r="AZ59" s="97">
        <v>413.64</v>
      </c>
      <c r="BA59" s="97">
        <f t="shared" si="15"/>
        <v>0</v>
      </c>
      <c r="BB59" s="97">
        <f t="shared" si="16"/>
        <v>11544.27</v>
      </c>
      <c r="BC59" s="97">
        <f t="shared" si="17"/>
        <v>12129.66</v>
      </c>
      <c r="BD59" s="97">
        <f t="shared" si="18"/>
        <v>0</v>
      </c>
      <c r="BE59" s="97">
        <f t="shared" si="19"/>
        <v>0</v>
      </c>
      <c r="BF59" s="97">
        <f t="shared" si="20"/>
        <v>0</v>
      </c>
      <c r="BG59" s="97">
        <f t="shared" si="21"/>
        <v>93568.880999999994</v>
      </c>
      <c r="BH59" s="97">
        <f t="shared" si="22"/>
        <v>59160.86099999999</v>
      </c>
      <c r="BI59" s="97">
        <f t="shared" si="23"/>
        <v>117242.81099999999</v>
      </c>
    </row>
    <row r="60" spans="1:61" ht="15" hidden="1" x14ac:dyDescent="0.25">
      <c r="A60" s="210" t="s">
        <v>634</v>
      </c>
      <c r="B60" s="88" t="s">
        <v>173</v>
      </c>
      <c r="C60" s="86">
        <v>1946</v>
      </c>
      <c r="D60" s="104" t="s">
        <v>765</v>
      </c>
      <c r="E60" s="158" t="s">
        <v>830</v>
      </c>
      <c r="F60" s="158" t="s">
        <v>823</v>
      </c>
      <c r="G60" s="158">
        <v>0.23</v>
      </c>
      <c r="H60" s="190">
        <v>237</v>
      </c>
      <c r="I60" s="46">
        <v>1539.9749999999999</v>
      </c>
      <c r="J60" s="46">
        <v>143.02499999999998</v>
      </c>
      <c r="K60" s="205"/>
      <c r="L60" s="205">
        <v>100</v>
      </c>
      <c r="M60" s="205">
        <v>150</v>
      </c>
      <c r="N60" s="205"/>
      <c r="O60" s="205"/>
      <c r="P60" s="205"/>
      <c r="Q60" s="205">
        <v>150</v>
      </c>
      <c r="R60" s="194">
        <v>650</v>
      </c>
      <c r="S60" s="194">
        <f t="shared" si="0"/>
        <v>0</v>
      </c>
      <c r="T60" s="194">
        <f t="shared" si="1"/>
        <v>23700</v>
      </c>
      <c r="U60" s="194">
        <f t="shared" si="2"/>
        <v>35550</v>
      </c>
      <c r="V60" s="194">
        <f t="shared" si="3"/>
        <v>0</v>
      </c>
      <c r="X60" s="194">
        <f t="shared" si="5"/>
        <v>0</v>
      </c>
      <c r="Y60" s="194">
        <f t="shared" si="6"/>
        <v>230996.25</v>
      </c>
      <c r="Z60" s="194">
        <f t="shared" si="7"/>
        <v>92966.249999999985</v>
      </c>
      <c r="AA60" s="97">
        <v>645454.54545454541</v>
      </c>
      <c r="AB60" s="97">
        <v>1145454.5454545454</v>
      </c>
      <c r="AC60" s="97"/>
      <c r="AD60" s="97">
        <v>6.59</v>
      </c>
      <c r="AE60" s="97">
        <v>9.06</v>
      </c>
      <c r="AF60" s="97"/>
      <c r="AG60" s="97"/>
      <c r="AH60" s="97"/>
      <c r="AI60" s="97">
        <v>9.06</v>
      </c>
      <c r="AJ60" s="97">
        <v>358.98</v>
      </c>
      <c r="AK60" s="97">
        <f t="shared" si="8"/>
        <v>0</v>
      </c>
      <c r="AL60" s="97">
        <f t="shared" si="9"/>
        <v>1561.83</v>
      </c>
      <c r="AM60" s="97">
        <f t="shared" si="10"/>
        <v>2147.2200000000003</v>
      </c>
      <c r="AN60" s="97">
        <f t="shared" si="11"/>
        <v>0</v>
      </c>
      <c r="AO60" s="97"/>
      <c r="AP60" s="97">
        <f t="shared" si="13"/>
        <v>0</v>
      </c>
      <c r="AQ60" s="97">
        <f t="shared" si="24"/>
        <v>13952.173500000001</v>
      </c>
      <c r="AR60" s="97">
        <f t="shared" si="14"/>
        <v>51343.114499999996</v>
      </c>
      <c r="AS60" s="97"/>
      <c r="AT60" s="97">
        <v>48.71</v>
      </c>
      <c r="AU60" s="97">
        <v>51.18</v>
      </c>
      <c r="AV60" s="97"/>
      <c r="AW60" s="97"/>
      <c r="AX60" s="97"/>
      <c r="AY60" s="97">
        <v>60.76</v>
      </c>
      <c r="AZ60" s="97">
        <v>413.64</v>
      </c>
      <c r="BA60" s="97">
        <f t="shared" si="15"/>
        <v>0</v>
      </c>
      <c r="BB60" s="97">
        <f t="shared" si="16"/>
        <v>11544.27</v>
      </c>
      <c r="BC60" s="97">
        <f t="shared" si="17"/>
        <v>12129.66</v>
      </c>
      <c r="BD60" s="97">
        <f t="shared" si="18"/>
        <v>0</v>
      </c>
      <c r="BE60" s="97">
        <f t="shared" si="19"/>
        <v>0</v>
      </c>
      <c r="BF60" s="97">
        <f t="shared" si="20"/>
        <v>0</v>
      </c>
      <c r="BG60" s="97">
        <f t="shared" si="21"/>
        <v>93568.880999999994</v>
      </c>
      <c r="BH60" s="97">
        <f t="shared" si="22"/>
        <v>59160.86099999999</v>
      </c>
      <c r="BI60" s="97">
        <f t="shared" si="23"/>
        <v>117242.81099999999</v>
      </c>
    </row>
    <row r="61" spans="1:61" ht="15" hidden="1" x14ac:dyDescent="0.25">
      <c r="A61" s="210" t="s">
        <v>635</v>
      </c>
      <c r="B61" s="88" t="s">
        <v>175</v>
      </c>
      <c r="C61" s="86">
        <v>1946</v>
      </c>
      <c r="D61" s="104" t="s">
        <v>765</v>
      </c>
      <c r="E61" s="158" t="s">
        <v>830</v>
      </c>
      <c r="F61" s="158" t="s">
        <v>823</v>
      </c>
      <c r="G61" s="158">
        <v>0.23</v>
      </c>
      <c r="H61" s="190">
        <v>237</v>
      </c>
      <c r="I61" s="46">
        <v>1539.9749999999999</v>
      </c>
      <c r="J61" s="46">
        <v>143.02499999999998</v>
      </c>
      <c r="K61" s="205"/>
      <c r="L61" s="205">
        <v>100</v>
      </c>
      <c r="M61" s="205">
        <v>150</v>
      </c>
      <c r="N61" s="205"/>
      <c r="O61" s="205"/>
      <c r="P61" s="205"/>
      <c r="Q61" s="205">
        <v>150</v>
      </c>
      <c r="R61" s="194">
        <v>650</v>
      </c>
      <c r="S61" s="194">
        <f t="shared" si="0"/>
        <v>0</v>
      </c>
      <c r="T61" s="194">
        <f t="shared" si="1"/>
        <v>23700</v>
      </c>
      <c r="U61" s="194">
        <f t="shared" si="2"/>
        <v>35550</v>
      </c>
      <c r="V61" s="194">
        <f t="shared" si="3"/>
        <v>0</v>
      </c>
      <c r="X61" s="194">
        <f t="shared" si="5"/>
        <v>0</v>
      </c>
      <c r="Y61" s="194">
        <f t="shared" si="6"/>
        <v>230996.25</v>
      </c>
      <c r="Z61" s="194">
        <f t="shared" si="7"/>
        <v>92966.249999999985</v>
      </c>
      <c r="AA61" s="97">
        <v>672727.27272727271</v>
      </c>
      <c r="AB61" s="97">
        <v>1200000</v>
      </c>
      <c r="AC61" s="97"/>
      <c r="AD61" s="97">
        <v>6.59</v>
      </c>
      <c r="AE61" s="97">
        <v>9.06</v>
      </c>
      <c r="AF61" s="97"/>
      <c r="AG61" s="97"/>
      <c r="AH61" s="97"/>
      <c r="AI61" s="97">
        <v>9.06</v>
      </c>
      <c r="AJ61" s="97">
        <v>358.98</v>
      </c>
      <c r="AK61" s="97">
        <f t="shared" si="8"/>
        <v>0</v>
      </c>
      <c r="AL61" s="97">
        <f t="shared" si="9"/>
        <v>1561.83</v>
      </c>
      <c r="AM61" s="97">
        <f t="shared" si="10"/>
        <v>2147.2200000000003</v>
      </c>
      <c r="AN61" s="97">
        <f t="shared" si="11"/>
        <v>0</v>
      </c>
      <c r="AO61" s="97"/>
      <c r="AP61" s="97">
        <f t="shared" si="13"/>
        <v>0</v>
      </c>
      <c r="AQ61" s="97">
        <f t="shared" si="24"/>
        <v>13952.173500000001</v>
      </c>
      <c r="AR61" s="97">
        <f t="shared" si="14"/>
        <v>51343.114499999996</v>
      </c>
      <c r="AS61" s="97"/>
      <c r="AT61" s="97">
        <v>48.71</v>
      </c>
      <c r="AU61" s="97">
        <v>51.18</v>
      </c>
      <c r="AV61" s="97"/>
      <c r="AW61" s="97"/>
      <c r="AX61" s="97"/>
      <c r="AY61" s="97">
        <v>60.76</v>
      </c>
      <c r="AZ61" s="97">
        <v>413.64</v>
      </c>
      <c r="BA61" s="97">
        <f t="shared" si="15"/>
        <v>0</v>
      </c>
      <c r="BB61" s="97">
        <f t="shared" si="16"/>
        <v>11544.27</v>
      </c>
      <c r="BC61" s="97">
        <f t="shared" si="17"/>
        <v>12129.66</v>
      </c>
      <c r="BD61" s="97">
        <f t="shared" si="18"/>
        <v>0</v>
      </c>
      <c r="BE61" s="97">
        <f t="shared" si="19"/>
        <v>0</v>
      </c>
      <c r="BF61" s="97">
        <f t="shared" si="20"/>
        <v>0</v>
      </c>
      <c r="BG61" s="97">
        <f t="shared" si="21"/>
        <v>93568.880999999994</v>
      </c>
      <c r="BH61" s="97">
        <f t="shared" si="22"/>
        <v>59160.86099999999</v>
      </c>
      <c r="BI61" s="97">
        <f t="shared" si="23"/>
        <v>117242.81099999999</v>
      </c>
    </row>
    <row r="62" spans="1:61" ht="15" hidden="1" x14ac:dyDescent="0.25">
      <c r="A62" s="210" t="s">
        <v>636</v>
      </c>
      <c r="B62" s="88" t="s">
        <v>177</v>
      </c>
      <c r="C62" s="86">
        <v>1946</v>
      </c>
      <c r="D62" s="104" t="s">
        <v>765</v>
      </c>
      <c r="E62" s="158" t="s">
        <v>830</v>
      </c>
      <c r="F62" s="158" t="s">
        <v>823</v>
      </c>
      <c r="G62" s="158">
        <v>0.23</v>
      </c>
      <c r="H62" s="190">
        <v>237</v>
      </c>
      <c r="I62" s="46">
        <v>1539.9749999999999</v>
      </c>
      <c r="J62" s="46">
        <v>143.02499999999998</v>
      </c>
      <c r="K62" s="205"/>
      <c r="L62" s="205">
        <v>100</v>
      </c>
      <c r="M62" s="205">
        <v>150</v>
      </c>
      <c r="N62" s="205"/>
      <c r="O62" s="205"/>
      <c r="P62" s="205"/>
      <c r="Q62" s="205">
        <v>150</v>
      </c>
      <c r="R62" s="194">
        <v>650</v>
      </c>
      <c r="S62" s="194">
        <f t="shared" si="0"/>
        <v>0</v>
      </c>
      <c r="T62" s="194">
        <f t="shared" si="1"/>
        <v>23700</v>
      </c>
      <c r="U62" s="194">
        <f t="shared" si="2"/>
        <v>35550</v>
      </c>
      <c r="V62" s="194">
        <f t="shared" si="3"/>
        <v>0</v>
      </c>
      <c r="X62" s="194">
        <f t="shared" si="5"/>
        <v>0</v>
      </c>
      <c r="Y62" s="194">
        <f t="shared" si="6"/>
        <v>230996.25</v>
      </c>
      <c r="Z62" s="194">
        <f t="shared" si="7"/>
        <v>92966.249999999985</v>
      </c>
      <c r="AA62" s="97">
        <v>645454.54545454541</v>
      </c>
      <c r="AB62" s="97">
        <v>1145454.5454545454</v>
      </c>
      <c r="AC62" s="97"/>
      <c r="AD62" s="97">
        <v>6.59</v>
      </c>
      <c r="AE62" s="97">
        <v>9.06</v>
      </c>
      <c r="AF62" s="97"/>
      <c r="AG62" s="97"/>
      <c r="AH62" s="97"/>
      <c r="AI62" s="97">
        <v>9.06</v>
      </c>
      <c r="AJ62" s="97">
        <v>358.98</v>
      </c>
      <c r="AK62" s="97">
        <f t="shared" si="8"/>
        <v>0</v>
      </c>
      <c r="AL62" s="97">
        <f t="shared" si="9"/>
        <v>1561.83</v>
      </c>
      <c r="AM62" s="97">
        <f t="shared" si="10"/>
        <v>2147.2200000000003</v>
      </c>
      <c r="AN62" s="97">
        <f t="shared" si="11"/>
        <v>0</v>
      </c>
      <c r="AO62" s="97"/>
      <c r="AP62" s="97">
        <f t="shared" si="13"/>
        <v>0</v>
      </c>
      <c r="AQ62" s="97">
        <f t="shared" si="24"/>
        <v>13952.173500000001</v>
      </c>
      <c r="AR62" s="97">
        <f t="shared" si="14"/>
        <v>51343.114499999996</v>
      </c>
      <c r="AS62" s="97"/>
      <c r="AT62" s="97">
        <v>48.71</v>
      </c>
      <c r="AU62" s="97">
        <v>51.18</v>
      </c>
      <c r="AV62" s="97"/>
      <c r="AW62" s="97"/>
      <c r="AX62" s="97"/>
      <c r="AY62" s="97">
        <v>60.76</v>
      </c>
      <c r="AZ62" s="97">
        <v>413.64</v>
      </c>
      <c r="BA62" s="97">
        <f t="shared" si="15"/>
        <v>0</v>
      </c>
      <c r="BB62" s="97">
        <f t="shared" si="16"/>
        <v>11544.27</v>
      </c>
      <c r="BC62" s="97">
        <f t="shared" si="17"/>
        <v>12129.66</v>
      </c>
      <c r="BD62" s="97">
        <f t="shared" si="18"/>
        <v>0</v>
      </c>
      <c r="BE62" s="97">
        <f t="shared" si="19"/>
        <v>0</v>
      </c>
      <c r="BF62" s="97">
        <f t="shared" si="20"/>
        <v>0</v>
      </c>
      <c r="BG62" s="97">
        <f t="shared" si="21"/>
        <v>93568.880999999994</v>
      </c>
      <c r="BH62" s="97">
        <f t="shared" si="22"/>
        <v>59160.86099999999</v>
      </c>
      <c r="BI62" s="97">
        <f t="shared" si="23"/>
        <v>117242.81099999999</v>
      </c>
    </row>
    <row r="63" spans="1:61" ht="15" hidden="1" x14ac:dyDescent="0.25">
      <c r="A63" s="210" t="s">
        <v>637</v>
      </c>
      <c r="B63" s="88" t="s">
        <v>179</v>
      </c>
      <c r="C63" s="86">
        <v>1946</v>
      </c>
      <c r="D63" s="104" t="s">
        <v>765</v>
      </c>
      <c r="E63" s="158" t="s">
        <v>830</v>
      </c>
      <c r="F63" s="158" t="s">
        <v>823</v>
      </c>
      <c r="G63" s="158">
        <v>0.23</v>
      </c>
      <c r="H63" s="190">
        <v>237</v>
      </c>
      <c r="I63" s="46">
        <v>1539.9749999999999</v>
      </c>
      <c r="J63" s="46">
        <v>143.02499999999998</v>
      </c>
      <c r="K63" s="205"/>
      <c r="L63" s="205">
        <v>100</v>
      </c>
      <c r="M63" s="205">
        <v>150</v>
      </c>
      <c r="N63" s="205"/>
      <c r="O63" s="205"/>
      <c r="P63" s="205"/>
      <c r="Q63" s="205">
        <v>150</v>
      </c>
      <c r="R63" s="194">
        <v>650</v>
      </c>
      <c r="S63" s="194">
        <f t="shared" si="0"/>
        <v>0</v>
      </c>
      <c r="T63" s="194">
        <f t="shared" si="1"/>
        <v>23700</v>
      </c>
      <c r="U63" s="194">
        <f t="shared" si="2"/>
        <v>35550</v>
      </c>
      <c r="V63" s="194">
        <f t="shared" si="3"/>
        <v>0</v>
      </c>
      <c r="X63" s="194">
        <f t="shared" si="5"/>
        <v>0</v>
      </c>
      <c r="Y63" s="194">
        <f t="shared" si="6"/>
        <v>230996.25</v>
      </c>
      <c r="Z63" s="194">
        <f t="shared" si="7"/>
        <v>92966.249999999985</v>
      </c>
      <c r="AA63" s="97">
        <v>645454.54545454541</v>
      </c>
      <c r="AB63" s="97">
        <v>1145454.5454545454</v>
      </c>
      <c r="AC63" s="97"/>
      <c r="AD63" s="97">
        <v>6.59</v>
      </c>
      <c r="AE63" s="97">
        <v>9.06</v>
      </c>
      <c r="AF63" s="97"/>
      <c r="AG63" s="97"/>
      <c r="AH63" s="97"/>
      <c r="AI63" s="97">
        <v>9.06</v>
      </c>
      <c r="AJ63" s="97">
        <v>358.98</v>
      </c>
      <c r="AK63" s="97">
        <f t="shared" si="8"/>
        <v>0</v>
      </c>
      <c r="AL63" s="97">
        <f t="shared" si="9"/>
        <v>1561.83</v>
      </c>
      <c r="AM63" s="97">
        <f t="shared" si="10"/>
        <v>2147.2200000000003</v>
      </c>
      <c r="AN63" s="97">
        <f t="shared" si="11"/>
        <v>0</v>
      </c>
      <c r="AO63" s="97"/>
      <c r="AP63" s="97">
        <f t="shared" si="13"/>
        <v>0</v>
      </c>
      <c r="AQ63" s="97">
        <f t="shared" si="24"/>
        <v>13952.173500000001</v>
      </c>
      <c r="AR63" s="97">
        <f t="shared" si="14"/>
        <v>51343.114499999996</v>
      </c>
      <c r="AS63" s="97"/>
      <c r="AT63" s="97">
        <v>48.71</v>
      </c>
      <c r="AU63" s="97">
        <v>51.18</v>
      </c>
      <c r="AV63" s="97"/>
      <c r="AW63" s="97"/>
      <c r="AX63" s="97"/>
      <c r="AY63" s="97">
        <v>60.76</v>
      </c>
      <c r="AZ63" s="97">
        <v>413.64</v>
      </c>
      <c r="BA63" s="97">
        <f t="shared" si="15"/>
        <v>0</v>
      </c>
      <c r="BB63" s="97">
        <f t="shared" si="16"/>
        <v>11544.27</v>
      </c>
      <c r="BC63" s="97">
        <f t="shared" si="17"/>
        <v>12129.66</v>
      </c>
      <c r="BD63" s="97">
        <f t="shared" si="18"/>
        <v>0</v>
      </c>
      <c r="BE63" s="97">
        <f t="shared" si="19"/>
        <v>0</v>
      </c>
      <c r="BF63" s="97">
        <f t="shared" si="20"/>
        <v>0</v>
      </c>
      <c r="BG63" s="97">
        <f t="shared" si="21"/>
        <v>93568.880999999994</v>
      </c>
      <c r="BH63" s="97">
        <f t="shared" si="22"/>
        <v>59160.86099999999</v>
      </c>
      <c r="BI63" s="97">
        <f t="shared" si="23"/>
        <v>117242.81099999999</v>
      </c>
    </row>
    <row r="64" spans="1:61" ht="15" x14ac:dyDescent="0.25">
      <c r="A64" s="213" t="s">
        <v>638</v>
      </c>
      <c r="B64" s="88" t="s">
        <v>181</v>
      </c>
      <c r="C64" s="86">
        <v>1941</v>
      </c>
      <c r="D64" s="104" t="s">
        <v>169</v>
      </c>
      <c r="E64" s="158" t="s">
        <v>830</v>
      </c>
      <c r="F64" s="158" t="s">
        <v>823</v>
      </c>
      <c r="G64" s="158">
        <v>0.23</v>
      </c>
      <c r="H64" s="190">
        <v>470</v>
      </c>
      <c r="I64" s="46">
        <v>1305.9124999999999</v>
      </c>
      <c r="J64" s="46">
        <v>185.6875</v>
      </c>
      <c r="K64" s="205"/>
      <c r="L64" s="205">
        <v>100</v>
      </c>
      <c r="M64" s="205">
        <v>150</v>
      </c>
      <c r="N64" s="205"/>
      <c r="O64" s="205"/>
      <c r="P64" s="205"/>
      <c r="Q64" s="205">
        <v>150</v>
      </c>
      <c r="R64" s="194">
        <v>650</v>
      </c>
      <c r="S64" s="194">
        <f t="shared" si="0"/>
        <v>0</v>
      </c>
      <c r="T64" s="194">
        <f t="shared" si="1"/>
        <v>47000</v>
      </c>
      <c r="U64" s="194">
        <f t="shared" si="2"/>
        <v>70500</v>
      </c>
      <c r="V64" s="194">
        <f t="shared" si="3"/>
        <v>0</v>
      </c>
      <c r="X64" s="194">
        <f t="shared" si="5"/>
        <v>0</v>
      </c>
      <c r="Y64" s="194">
        <f t="shared" si="6"/>
        <v>195886.875</v>
      </c>
      <c r="Z64" s="194">
        <f t="shared" si="7"/>
        <v>120696.875</v>
      </c>
      <c r="AA64" s="97">
        <v>727272.72727272729</v>
      </c>
      <c r="AB64" s="97">
        <v>1309090.9090909089</v>
      </c>
      <c r="AC64" s="97"/>
      <c r="AD64" s="97">
        <v>6.59</v>
      </c>
      <c r="AE64" s="97">
        <v>9.06</v>
      </c>
      <c r="AF64" s="97"/>
      <c r="AG64" s="97"/>
      <c r="AH64" s="97"/>
      <c r="AI64" s="97">
        <v>9.06</v>
      </c>
      <c r="AJ64" s="97">
        <v>306.36</v>
      </c>
      <c r="AK64" s="97">
        <f t="shared" si="8"/>
        <v>0</v>
      </c>
      <c r="AL64" s="97">
        <f t="shared" si="9"/>
        <v>3097.2999999999997</v>
      </c>
      <c r="AM64" s="97">
        <f t="shared" si="10"/>
        <v>4258.2</v>
      </c>
      <c r="AN64" s="97">
        <f t="shared" si="11"/>
        <v>0</v>
      </c>
      <c r="AO64" s="97"/>
      <c r="AP64" s="97">
        <f t="shared" si="13"/>
        <v>0</v>
      </c>
      <c r="AQ64" s="97">
        <f t="shared" si="24"/>
        <v>11831.56725</v>
      </c>
      <c r="AR64" s="97">
        <f t="shared" si="14"/>
        <v>56887.222500000003</v>
      </c>
      <c r="AS64" s="97"/>
      <c r="AT64" s="97">
        <v>48.71</v>
      </c>
      <c r="AU64" s="97">
        <v>51.18</v>
      </c>
      <c r="AV64" s="97"/>
      <c r="AW64" s="97"/>
      <c r="AX64" s="97"/>
      <c r="AY64" s="97">
        <v>60.76</v>
      </c>
      <c r="AZ64" s="97">
        <v>348.05</v>
      </c>
      <c r="BA64" s="97">
        <f t="shared" si="15"/>
        <v>0</v>
      </c>
      <c r="BB64" s="97">
        <f t="shared" si="16"/>
        <v>22893.7</v>
      </c>
      <c r="BC64" s="97">
        <f t="shared" si="17"/>
        <v>24054.6</v>
      </c>
      <c r="BD64" s="97">
        <f t="shared" si="18"/>
        <v>0</v>
      </c>
      <c r="BE64" s="97">
        <f t="shared" si="19"/>
        <v>0</v>
      </c>
      <c r="BF64" s="97">
        <f t="shared" si="20"/>
        <v>0</v>
      </c>
      <c r="BG64" s="97">
        <f t="shared" si="21"/>
        <v>79347.243499999997</v>
      </c>
      <c r="BH64" s="97">
        <f t="shared" si="22"/>
        <v>64628.534375000003</v>
      </c>
      <c r="BI64" s="97">
        <f t="shared" si="23"/>
        <v>126295.5435</v>
      </c>
    </row>
    <row r="65" spans="1:61" ht="15" x14ac:dyDescent="0.25">
      <c r="A65" s="213" t="s">
        <v>639</v>
      </c>
      <c r="B65" s="88" t="s">
        <v>184</v>
      </c>
      <c r="C65" s="86">
        <v>1941</v>
      </c>
      <c r="D65" s="104" t="s">
        <v>169</v>
      </c>
      <c r="E65" s="158" t="s">
        <v>830</v>
      </c>
      <c r="F65" s="158" t="s">
        <v>823</v>
      </c>
      <c r="G65" s="158">
        <v>0.23</v>
      </c>
      <c r="H65" s="190">
        <v>467</v>
      </c>
      <c r="I65" s="46">
        <v>1280.7874999999999</v>
      </c>
      <c r="J65" s="46">
        <v>184.41249999999999</v>
      </c>
      <c r="K65" s="205"/>
      <c r="L65" s="205">
        <v>100</v>
      </c>
      <c r="M65" s="205">
        <v>150</v>
      </c>
      <c r="N65" s="205"/>
      <c r="O65" s="205"/>
      <c r="P65" s="205"/>
      <c r="Q65" s="205">
        <v>150</v>
      </c>
      <c r="R65" s="194">
        <v>650</v>
      </c>
      <c r="S65" s="194">
        <f t="shared" si="0"/>
        <v>0</v>
      </c>
      <c r="T65" s="194">
        <f t="shared" si="1"/>
        <v>46700</v>
      </c>
      <c r="U65" s="194">
        <f t="shared" si="2"/>
        <v>70050</v>
      </c>
      <c r="V65" s="194">
        <f t="shared" si="3"/>
        <v>0</v>
      </c>
      <c r="X65" s="194">
        <f t="shared" si="5"/>
        <v>0</v>
      </c>
      <c r="Y65" s="194">
        <f t="shared" si="6"/>
        <v>192118.125</v>
      </c>
      <c r="Z65" s="194">
        <f t="shared" si="7"/>
        <v>119868.125</v>
      </c>
      <c r="AA65" s="97">
        <v>863636.36363636353</v>
      </c>
      <c r="AB65" s="97">
        <v>1581818.1818181816</v>
      </c>
      <c r="AC65" s="97"/>
      <c r="AD65" s="97">
        <v>6.59</v>
      </c>
      <c r="AE65" s="97">
        <v>9.06</v>
      </c>
      <c r="AF65" s="97"/>
      <c r="AG65" s="97"/>
      <c r="AH65" s="97"/>
      <c r="AI65" s="97">
        <v>9.06</v>
      </c>
      <c r="AJ65" s="97">
        <v>306.36</v>
      </c>
      <c r="AK65" s="97">
        <f t="shared" si="8"/>
        <v>0</v>
      </c>
      <c r="AL65" s="97">
        <f t="shared" si="9"/>
        <v>3077.5299999999997</v>
      </c>
      <c r="AM65" s="97">
        <f t="shared" si="10"/>
        <v>4231.0200000000004</v>
      </c>
      <c r="AN65" s="97">
        <f t="shared" si="11"/>
        <v>0</v>
      </c>
      <c r="AO65" s="97"/>
      <c r="AP65" s="97">
        <f t="shared" si="13"/>
        <v>0</v>
      </c>
      <c r="AQ65" s="97">
        <f t="shared" si="24"/>
        <v>11603.93475</v>
      </c>
      <c r="AR65" s="97">
        <f t="shared" si="14"/>
        <v>56496.613499999999</v>
      </c>
      <c r="AS65" s="97"/>
      <c r="AT65" s="97">
        <v>48.71</v>
      </c>
      <c r="AU65" s="97">
        <v>51.18</v>
      </c>
      <c r="AV65" s="97"/>
      <c r="AW65" s="97"/>
      <c r="AX65" s="97"/>
      <c r="AY65" s="97">
        <v>60.76</v>
      </c>
      <c r="AZ65" s="97">
        <v>348.05</v>
      </c>
      <c r="BA65" s="97">
        <f t="shared" si="15"/>
        <v>0</v>
      </c>
      <c r="BB65" s="97">
        <f t="shared" si="16"/>
        <v>22747.57</v>
      </c>
      <c r="BC65" s="97">
        <f t="shared" si="17"/>
        <v>23901.06</v>
      </c>
      <c r="BD65" s="97">
        <f t="shared" si="18"/>
        <v>0</v>
      </c>
      <c r="BE65" s="97">
        <f t="shared" si="19"/>
        <v>0</v>
      </c>
      <c r="BF65" s="97">
        <f t="shared" si="20"/>
        <v>0</v>
      </c>
      <c r="BG65" s="97">
        <f t="shared" si="21"/>
        <v>77820.648499999996</v>
      </c>
      <c r="BH65" s="97">
        <f t="shared" si="22"/>
        <v>64184.770624999997</v>
      </c>
      <c r="BI65" s="97">
        <f t="shared" si="23"/>
        <v>124469.2785</v>
      </c>
    </row>
    <row r="66" spans="1:61" ht="15" x14ac:dyDescent="0.25">
      <c r="A66" s="213" t="s">
        <v>640</v>
      </c>
      <c r="B66" s="88" t="s">
        <v>186</v>
      </c>
      <c r="C66" s="86">
        <v>1941</v>
      </c>
      <c r="D66" s="104" t="s">
        <v>169</v>
      </c>
      <c r="E66" s="161" t="s">
        <v>830</v>
      </c>
      <c r="F66" s="158" t="s">
        <v>823</v>
      </c>
      <c r="G66" s="158">
        <v>0.23</v>
      </c>
      <c r="H66" s="190">
        <v>302</v>
      </c>
      <c r="I66" s="46">
        <v>950.91250000000002</v>
      </c>
      <c r="J66" s="46">
        <v>118.28749999999999</v>
      </c>
      <c r="K66" s="205"/>
      <c r="L66" s="205">
        <v>100</v>
      </c>
      <c r="M66" s="205">
        <v>150</v>
      </c>
      <c r="N66" s="205"/>
      <c r="O66" s="205"/>
      <c r="P66" s="205"/>
      <c r="Q66" s="205">
        <v>150</v>
      </c>
      <c r="R66" s="194">
        <v>650</v>
      </c>
      <c r="S66" s="194">
        <f t="shared" si="0"/>
        <v>0</v>
      </c>
      <c r="T66" s="194">
        <f t="shared" si="1"/>
        <v>30200</v>
      </c>
      <c r="U66" s="194">
        <f t="shared" si="2"/>
        <v>45300</v>
      </c>
      <c r="V66" s="194">
        <f t="shared" si="3"/>
        <v>0</v>
      </c>
      <c r="X66" s="194">
        <f t="shared" si="5"/>
        <v>0</v>
      </c>
      <c r="Y66" s="194">
        <f t="shared" si="6"/>
        <v>142636.875</v>
      </c>
      <c r="Z66" s="194">
        <f t="shared" si="7"/>
        <v>76886.875</v>
      </c>
      <c r="AA66" s="97">
        <v>645454.54545454541</v>
      </c>
      <c r="AB66" s="97">
        <v>1145454.5454545454</v>
      </c>
      <c r="AC66" s="97"/>
      <c r="AD66" s="97">
        <v>6.59</v>
      </c>
      <c r="AE66" s="97">
        <v>9.06</v>
      </c>
      <c r="AF66" s="97"/>
      <c r="AG66" s="97"/>
      <c r="AH66" s="97"/>
      <c r="AI66" s="97">
        <v>9.06</v>
      </c>
      <c r="AJ66" s="97">
        <v>306.36</v>
      </c>
      <c r="AK66" s="97">
        <f t="shared" si="8"/>
        <v>0</v>
      </c>
      <c r="AL66" s="97">
        <f t="shared" si="9"/>
        <v>1990.18</v>
      </c>
      <c r="AM66" s="97">
        <f t="shared" si="10"/>
        <v>2736.1200000000003</v>
      </c>
      <c r="AN66" s="97">
        <f t="shared" si="11"/>
        <v>0</v>
      </c>
      <c r="AO66" s="97"/>
      <c r="AP66" s="97">
        <f t="shared" si="13"/>
        <v>0</v>
      </c>
      <c r="AQ66" s="97">
        <f t="shared" si="24"/>
        <v>8615.2672500000008</v>
      </c>
      <c r="AR66" s="97">
        <f t="shared" si="14"/>
        <v>36238.558499999999</v>
      </c>
      <c r="AS66" s="97"/>
      <c r="AT66" s="97">
        <v>48.71</v>
      </c>
      <c r="AU66" s="97">
        <v>51.18</v>
      </c>
      <c r="AV66" s="97"/>
      <c r="AW66" s="97"/>
      <c r="AX66" s="97"/>
      <c r="AY66" s="97">
        <v>60.76</v>
      </c>
      <c r="AZ66" s="97">
        <v>348.05</v>
      </c>
      <c r="BA66" s="97">
        <f t="shared" si="15"/>
        <v>0</v>
      </c>
      <c r="BB66" s="97">
        <f t="shared" si="16"/>
        <v>14710.42</v>
      </c>
      <c r="BC66" s="97">
        <f t="shared" si="17"/>
        <v>15456.36</v>
      </c>
      <c r="BD66" s="97">
        <f t="shared" si="18"/>
        <v>0</v>
      </c>
      <c r="BE66" s="97">
        <f t="shared" si="19"/>
        <v>0</v>
      </c>
      <c r="BF66" s="97">
        <f t="shared" si="20"/>
        <v>0</v>
      </c>
      <c r="BG66" s="97">
        <f t="shared" si="21"/>
        <v>57777.443500000001</v>
      </c>
      <c r="BH66" s="97">
        <f t="shared" si="22"/>
        <v>41169.964374999996</v>
      </c>
      <c r="BI66" s="97">
        <f t="shared" si="23"/>
        <v>87944.223499999993</v>
      </c>
    </row>
    <row r="67" spans="1:61" ht="15" x14ac:dyDescent="0.25">
      <c r="A67" s="213" t="s">
        <v>641</v>
      </c>
      <c r="B67" s="88" t="s">
        <v>188</v>
      </c>
      <c r="C67" s="86">
        <v>1941</v>
      </c>
      <c r="D67" s="104" t="s">
        <v>169</v>
      </c>
      <c r="E67" s="158" t="s">
        <v>830</v>
      </c>
      <c r="F67" s="158" t="s">
        <v>823</v>
      </c>
      <c r="G67" s="158">
        <v>0.23</v>
      </c>
      <c r="H67" s="190">
        <v>338</v>
      </c>
      <c r="I67" s="46">
        <v>1438</v>
      </c>
      <c r="J67" s="46">
        <v>162.5</v>
      </c>
      <c r="K67" s="205"/>
      <c r="L67" s="205">
        <v>100</v>
      </c>
      <c r="M67" s="205">
        <v>150</v>
      </c>
      <c r="N67" s="205"/>
      <c r="O67" s="205"/>
      <c r="P67" s="205"/>
      <c r="Q67" s="205">
        <v>150</v>
      </c>
      <c r="R67" s="194">
        <v>650</v>
      </c>
      <c r="S67" s="194">
        <f t="shared" ref="S67:S130" si="29">K67*H67</f>
        <v>0</v>
      </c>
      <c r="T67" s="194">
        <f t="shared" ref="T67:T130" si="30">L67*H67</f>
        <v>33800</v>
      </c>
      <c r="U67" s="194">
        <f t="shared" ref="U67:U130" si="31">M67*H67</f>
        <v>50700</v>
      </c>
      <c r="V67" s="194">
        <f t="shared" ref="V67:V130" si="32">N67*H67</f>
        <v>0</v>
      </c>
      <c r="X67" s="194">
        <f t="shared" ref="X67:X130" si="33">P67*I67</f>
        <v>0</v>
      </c>
      <c r="Y67" s="194">
        <f t="shared" ref="Y67:Y130" si="34">Q67*I67</f>
        <v>215700</v>
      </c>
      <c r="Z67" s="194">
        <f t="shared" ref="Z67:Z130" si="35">R67*J67</f>
        <v>105625</v>
      </c>
      <c r="AA67" s="97">
        <v>727272.72727272729</v>
      </c>
      <c r="AB67" s="97">
        <v>1309090.9090909089</v>
      </c>
      <c r="AC67" s="97"/>
      <c r="AD67" s="97">
        <v>6.59</v>
      </c>
      <c r="AE67" s="97">
        <v>9.06</v>
      </c>
      <c r="AF67" s="97"/>
      <c r="AG67" s="97"/>
      <c r="AH67" s="97"/>
      <c r="AI67" s="97">
        <v>9.06</v>
      </c>
      <c r="AJ67" s="97">
        <v>306.36</v>
      </c>
      <c r="AK67" s="97">
        <f t="shared" ref="AK67:AK106" si="36">AC67*H67</f>
        <v>0</v>
      </c>
      <c r="AL67" s="97">
        <f t="shared" ref="AL67:AL106" si="37">AD67*H67</f>
        <v>2227.42</v>
      </c>
      <c r="AM67" s="97">
        <f t="shared" ref="AM67:AM106" si="38">AE67*H67</f>
        <v>3062.28</v>
      </c>
      <c r="AN67" s="97">
        <f t="shared" ref="AN67:AN106" si="39">AF67*H67</f>
        <v>0</v>
      </c>
      <c r="AO67" s="97"/>
      <c r="AP67" s="97">
        <f t="shared" ref="AP67:AP106" si="40">AH67*I67</f>
        <v>0</v>
      </c>
      <c r="AQ67" s="97">
        <f t="shared" ref="AQ67:AQ106" si="41">AI67*I67</f>
        <v>13028.28</v>
      </c>
      <c r="AR67" s="97">
        <f t="shared" ref="AR67:AR106" si="42">AJ67*J67</f>
        <v>49783.5</v>
      </c>
      <c r="AS67" s="97"/>
      <c r="AT67" s="97">
        <v>48.71</v>
      </c>
      <c r="AU67" s="97">
        <v>51.18</v>
      </c>
      <c r="AV67" s="97"/>
      <c r="AW67" s="97"/>
      <c r="AX67" s="97"/>
      <c r="AY67" s="97">
        <v>60.76</v>
      </c>
      <c r="AZ67" s="97">
        <v>348.05</v>
      </c>
      <c r="BA67" s="97">
        <f t="shared" ref="BA67:BA130" si="43">AS67*H67</f>
        <v>0</v>
      </c>
      <c r="BB67" s="97">
        <f t="shared" ref="BB67:BB130" si="44">AT67*H67</f>
        <v>16463.98</v>
      </c>
      <c r="BC67" s="97">
        <f t="shared" ref="BC67:BC130" si="45">AU67*H67</f>
        <v>17298.84</v>
      </c>
      <c r="BD67" s="97">
        <f t="shared" ref="BD67:BD130" si="46">AV67*H67</f>
        <v>0</v>
      </c>
      <c r="BE67" s="97">
        <f t="shared" ref="BE67:BE130" si="47">AW67*I67</f>
        <v>0</v>
      </c>
      <c r="BF67" s="97">
        <f t="shared" ref="BF67:BF130" si="48">AX67*I67</f>
        <v>0</v>
      </c>
      <c r="BG67" s="97">
        <f t="shared" ref="BG67:BG130" si="49">AY67*I67</f>
        <v>87372.87999999999</v>
      </c>
      <c r="BH67" s="97">
        <f t="shared" ref="BH67:BH130" si="50">AZ67*J67</f>
        <v>56558.125</v>
      </c>
      <c r="BI67" s="97">
        <f t="shared" ref="BI67:BI130" si="51">BA67+BB67+BC67+BD67+BE67+BF67+BG67</f>
        <v>121135.69999999998</v>
      </c>
    </row>
    <row r="68" spans="1:61" ht="15" hidden="1" x14ac:dyDescent="0.25">
      <c r="A68" s="213" t="s">
        <v>642</v>
      </c>
      <c r="B68" s="88" t="s">
        <v>190</v>
      </c>
      <c r="C68" s="86">
        <v>1941</v>
      </c>
      <c r="D68" s="104" t="s">
        <v>169</v>
      </c>
      <c r="E68" s="158" t="s">
        <v>830</v>
      </c>
      <c r="F68" s="158" t="s">
        <v>823</v>
      </c>
      <c r="G68" s="158">
        <v>0.23</v>
      </c>
      <c r="H68" s="190">
        <v>560</v>
      </c>
      <c r="I68" s="46">
        <v>1484.0625</v>
      </c>
      <c r="J68" s="46">
        <v>231.9375</v>
      </c>
      <c r="K68" s="205"/>
      <c r="L68" s="205">
        <v>100</v>
      </c>
      <c r="M68" s="205">
        <v>150</v>
      </c>
      <c r="N68" s="205"/>
      <c r="O68" s="205">
        <v>1000</v>
      </c>
      <c r="P68" s="205"/>
      <c r="Q68" s="205"/>
      <c r="R68" s="194">
        <v>650</v>
      </c>
      <c r="S68" s="194">
        <f t="shared" si="29"/>
        <v>0</v>
      </c>
      <c r="T68" s="194">
        <f t="shared" si="30"/>
        <v>56000</v>
      </c>
      <c r="U68" s="194">
        <f t="shared" si="31"/>
        <v>84000</v>
      </c>
      <c r="V68" s="194">
        <f t="shared" si="32"/>
        <v>0</v>
      </c>
      <c r="W68" s="194">
        <f t="shared" ref="W68:W75" si="52">O68*I68</f>
        <v>1484062.5</v>
      </c>
      <c r="X68" s="194">
        <f t="shared" si="33"/>
        <v>0</v>
      </c>
      <c r="Y68" s="194">
        <f t="shared" si="34"/>
        <v>0</v>
      </c>
      <c r="Z68" s="194">
        <f t="shared" si="35"/>
        <v>150759.375</v>
      </c>
      <c r="AA68" s="97">
        <v>727272.72727272729</v>
      </c>
      <c r="AB68" s="97">
        <v>1309090.9090909089</v>
      </c>
      <c r="AC68" s="97"/>
      <c r="AD68" s="97">
        <v>6.59</v>
      </c>
      <c r="AE68" s="97">
        <v>9.06</v>
      </c>
      <c r="AF68" s="97"/>
      <c r="AG68" s="97">
        <v>119.93</v>
      </c>
      <c r="AH68" s="97"/>
      <c r="AI68" s="97">
        <v>9.06</v>
      </c>
      <c r="AJ68" s="97">
        <v>306.36</v>
      </c>
      <c r="AK68" s="97">
        <f t="shared" si="36"/>
        <v>0</v>
      </c>
      <c r="AL68" s="97">
        <f t="shared" si="37"/>
        <v>3690.4</v>
      </c>
      <c r="AM68" s="97">
        <f t="shared" si="38"/>
        <v>5073.6000000000004</v>
      </c>
      <c r="AN68" s="97">
        <f t="shared" si="39"/>
        <v>0</v>
      </c>
      <c r="AO68" s="97">
        <f t="shared" ref="AO68:AO75" si="53">AG68*I68</f>
        <v>177983.61562500001</v>
      </c>
      <c r="AP68" s="97">
        <f t="shared" si="40"/>
        <v>0</v>
      </c>
      <c r="AQ68" s="97"/>
      <c r="AR68" s="97">
        <f t="shared" si="42"/>
        <v>71056.372499999998</v>
      </c>
      <c r="AS68" s="97"/>
      <c r="AT68" s="97">
        <v>48.71</v>
      </c>
      <c r="AU68" s="97">
        <v>51.18</v>
      </c>
      <c r="AV68" s="97"/>
      <c r="AW68" s="97">
        <v>181.44</v>
      </c>
      <c r="AX68" s="97"/>
      <c r="AY68" s="97"/>
      <c r="AZ68" s="97">
        <v>348.05</v>
      </c>
      <c r="BA68" s="97">
        <f t="shared" si="43"/>
        <v>0</v>
      </c>
      <c r="BB68" s="97">
        <f t="shared" si="44"/>
        <v>27277.600000000002</v>
      </c>
      <c r="BC68" s="97">
        <f t="shared" si="45"/>
        <v>28660.799999999999</v>
      </c>
      <c r="BD68" s="97">
        <f t="shared" si="46"/>
        <v>0</v>
      </c>
      <c r="BE68" s="97">
        <f t="shared" si="47"/>
        <v>269268.3</v>
      </c>
      <c r="BF68" s="97">
        <f t="shared" si="48"/>
        <v>0</v>
      </c>
      <c r="BG68" s="97">
        <f t="shared" si="49"/>
        <v>0</v>
      </c>
      <c r="BH68" s="97">
        <f t="shared" si="50"/>
        <v>80725.846875000003</v>
      </c>
      <c r="BI68" s="97">
        <f t="shared" si="51"/>
        <v>325206.7</v>
      </c>
    </row>
    <row r="69" spans="1:61" ht="15" hidden="1" x14ac:dyDescent="0.25">
      <c r="A69" s="213" t="s">
        <v>643</v>
      </c>
      <c r="B69" s="88" t="s">
        <v>192</v>
      </c>
      <c r="C69" s="86">
        <v>1941</v>
      </c>
      <c r="D69" s="104" t="s">
        <v>169</v>
      </c>
      <c r="E69" s="158" t="s">
        <v>830</v>
      </c>
      <c r="F69" s="158" t="s">
        <v>823</v>
      </c>
      <c r="G69" s="158">
        <v>0.23</v>
      </c>
      <c r="H69" s="190">
        <v>600</v>
      </c>
      <c r="I69" s="46">
        <v>1537.0625</v>
      </c>
      <c r="J69" s="46">
        <v>244.9375</v>
      </c>
      <c r="K69" s="205"/>
      <c r="L69" s="205">
        <v>100</v>
      </c>
      <c r="M69" s="205">
        <v>150</v>
      </c>
      <c r="N69" s="205"/>
      <c r="O69" s="205">
        <v>1000</v>
      </c>
      <c r="P69" s="205"/>
      <c r="Q69" s="205"/>
      <c r="R69" s="194">
        <v>650</v>
      </c>
      <c r="S69" s="194">
        <f t="shared" si="29"/>
        <v>0</v>
      </c>
      <c r="T69" s="194">
        <f t="shared" si="30"/>
        <v>60000</v>
      </c>
      <c r="U69" s="194">
        <f t="shared" si="31"/>
        <v>90000</v>
      </c>
      <c r="V69" s="194">
        <f t="shared" si="32"/>
        <v>0</v>
      </c>
      <c r="W69" s="194">
        <f t="shared" si="52"/>
        <v>1537062.5</v>
      </c>
      <c r="X69" s="194">
        <f t="shared" si="33"/>
        <v>0</v>
      </c>
      <c r="Y69" s="194">
        <f t="shared" si="34"/>
        <v>0</v>
      </c>
      <c r="Z69" s="194">
        <f t="shared" si="35"/>
        <v>159209.375</v>
      </c>
      <c r="AA69" s="97">
        <v>727272.72727272729</v>
      </c>
      <c r="AB69" s="97">
        <v>1309090.9090909089</v>
      </c>
      <c r="AC69" s="97"/>
      <c r="AD69" s="97">
        <v>6.59</v>
      </c>
      <c r="AE69" s="97">
        <v>9.06</v>
      </c>
      <c r="AF69" s="97"/>
      <c r="AG69" s="97">
        <v>119.93</v>
      </c>
      <c r="AH69" s="97"/>
      <c r="AI69" s="97">
        <v>9.06</v>
      </c>
      <c r="AJ69" s="97">
        <v>306.36</v>
      </c>
      <c r="AK69" s="97">
        <f t="shared" si="36"/>
        <v>0</v>
      </c>
      <c r="AL69" s="97">
        <f t="shared" si="37"/>
        <v>3954</v>
      </c>
      <c r="AM69" s="97">
        <f t="shared" si="38"/>
        <v>5436</v>
      </c>
      <c r="AN69" s="97">
        <f t="shared" si="39"/>
        <v>0</v>
      </c>
      <c r="AO69" s="97">
        <f t="shared" si="53"/>
        <v>184339.90562500001</v>
      </c>
      <c r="AP69" s="97">
        <f t="shared" si="40"/>
        <v>0</v>
      </c>
      <c r="AQ69" s="97"/>
      <c r="AR69" s="97">
        <f t="shared" si="42"/>
        <v>75039.052500000005</v>
      </c>
      <c r="AS69" s="97"/>
      <c r="AT69" s="97">
        <v>48.71</v>
      </c>
      <c r="AU69" s="97">
        <v>51.18</v>
      </c>
      <c r="AV69" s="97"/>
      <c r="AW69" s="97">
        <v>181.44</v>
      </c>
      <c r="AX69" s="97"/>
      <c r="AY69" s="97"/>
      <c r="AZ69" s="97">
        <v>348.05</v>
      </c>
      <c r="BA69" s="97">
        <f t="shared" si="43"/>
        <v>0</v>
      </c>
      <c r="BB69" s="97">
        <f t="shared" si="44"/>
        <v>29226</v>
      </c>
      <c r="BC69" s="97">
        <f t="shared" si="45"/>
        <v>30708</v>
      </c>
      <c r="BD69" s="97">
        <f t="shared" si="46"/>
        <v>0</v>
      </c>
      <c r="BE69" s="97">
        <f t="shared" si="47"/>
        <v>278884.62</v>
      </c>
      <c r="BF69" s="97">
        <f t="shared" si="48"/>
        <v>0</v>
      </c>
      <c r="BG69" s="97">
        <f t="shared" si="49"/>
        <v>0</v>
      </c>
      <c r="BH69" s="97">
        <f t="shared" si="50"/>
        <v>85250.496874999997</v>
      </c>
      <c r="BI69" s="97">
        <f t="shared" si="51"/>
        <v>338818.62</v>
      </c>
    </row>
    <row r="70" spans="1:61" ht="15" hidden="1" x14ac:dyDescent="0.25">
      <c r="A70" s="213" t="s">
        <v>644</v>
      </c>
      <c r="B70" s="88" t="s">
        <v>194</v>
      </c>
      <c r="C70" s="86">
        <v>1941</v>
      </c>
      <c r="D70" s="104" t="s">
        <v>169</v>
      </c>
      <c r="E70" s="161" t="s">
        <v>830</v>
      </c>
      <c r="F70" s="158" t="s">
        <v>823</v>
      </c>
      <c r="G70" s="158">
        <v>0.23</v>
      </c>
      <c r="H70" s="190">
        <v>165</v>
      </c>
      <c r="I70" s="46">
        <v>503.53750000000002</v>
      </c>
      <c r="J70" s="46">
        <v>64.0625</v>
      </c>
      <c r="K70" s="205"/>
      <c r="L70" s="205">
        <v>100</v>
      </c>
      <c r="M70" s="205">
        <v>150</v>
      </c>
      <c r="N70" s="205"/>
      <c r="O70" s="205">
        <v>1000</v>
      </c>
      <c r="P70" s="205"/>
      <c r="Q70" s="205"/>
      <c r="R70" s="194">
        <v>650</v>
      </c>
      <c r="S70" s="194">
        <f t="shared" si="29"/>
        <v>0</v>
      </c>
      <c r="T70" s="194">
        <f t="shared" si="30"/>
        <v>16500</v>
      </c>
      <c r="U70" s="194">
        <f t="shared" si="31"/>
        <v>24750</v>
      </c>
      <c r="V70" s="194">
        <f t="shared" si="32"/>
        <v>0</v>
      </c>
      <c r="W70" s="194">
        <f t="shared" si="52"/>
        <v>503537.5</v>
      </c>
      <c r="X70" s="194">
        <f t="shared" si="33"/>
        <v>0</v>
      </c>
      <c r="Y70" s="194">
        <f t="shared" si="34"/>
        <v>0</v>
      </c>
      <c r="Z70" s="194">
        <f t="shared" si="35"/>
        <v>41640.625</v>
      </c>
      <c r="AA70" s="97">
        <v>1218181.8181818181</v>
      </c>
      <c r="AB70" s="97">
        <v>2290909.0909090908</v>
      </c>
      <c r="AC70" s="97"/>
      <c r="AD70" s="97">
        <v>6.59</v>
      </c>
      <c r="AE70" s="97">
        <v>9.06</v>
      </c>
      <c r="AF70" s="97"/>
      <c r="AG70" s="97">
        <v>119.93</v>
      </c>
      <c r="AH70" s="97"/>
      <c r="AI70" s="97">
        <v>9.06</v>
      </c>
      <c r="AJ70" s="97">
        <v>306.36</v>
      </c>
      <c r="AK70" s="97">
        <f t="shared" si="36"/>
        <v>0</v>
      </c>
      <c r="AL70" s="97">
        <f t="shared" si="37"/>
        <v>1087.3499999999999</v>
      </c>
      <c r="AM70" s="97">
        <f t="shared" si="38"/>
        <v>1494.9</v>
      </c>
      <c r="AN70" s="97">
        <f t="shared" si="39"/>
        <v>0</v>
      </c>
      <c r="AO70" s="97">
        <f t="shared" si="53"/>
        <v>60389.252375000004</v>
      </c>
      <c r="AP70" s="97">
        <f t="shared" si="40"/>
        <v>0</v>
      </c>
      <c r="AQ70" s="97"/>
      <c r="AR70" s="97">
        <f t="shared" si="42"/>
        <v>19626.1875</v>
      </c>
      <c r="AS70" s="97"/>
      <c r="AT70" s="97">
        <v>48.71</v>
      </c>
      <c r="AU70" s="97">
        <v>51.18</v>
      </c>
      <c r="AV70" s="97"/>
      <c r="AW70" s="97">
        <v>181.44</v>
      </c>
      <c r="AX70" s="97"/>
      <c r="AY70" s="97"/>
      <c r="AZ70" s="97">
        <v>348.05</v>
      </c>
      <c r="BA70" s="97">
        <f t="shared" si="43"/>
        <v>0</v>
      </c>
      <c r="BB70" s="97">
        <f t="shared" si="44"/>
        <v>8037.1500000000005</v>
      </c>
      <c r="BC70" s="97">
        <f t="shared" si="45"/>
        <v>8444.7000000000007</v>
      </c>
      <c r="BD70" s="97">
        <f t="shared" si="46"/>
        <v>0</v>
      </c>
      <c r="BE70" s="97">
        <f t="shared" si="47"/>
        <v>91361.843999999997</v>
      </c>
      <c r="BF70" s="97">
        <f t="shared" si="48"/>
        <v>0</v>
      </c>
      <c r="BG70" s="97">
        <f t="shared" si="49"/>
        <v>0</v>
      </c>
      <c r="BH70" s="97">
        <f t="shared" si="50"/>
        <v>22296.953125</v>
      </c>
      <c r="BI70" s="97">
        <f t="shared" si="51"/>
        <v>107843.694</v>
      </c>
    </row>
    <row r="71" spans="1:61" ht="15" hidden="1" x14ac:dyDescent="0.25">
      <c r="A71" s="214" t="s">
        <v>645</v>
      </c>
      <c r="B71" s="88" t="s">
        <v>196</v>
      </c>
      <c r="C71" s="86">
        <v>1949</v>
      </c>
      <c r="D71" s="104" t="s">
        <v>765</v>
      </c>
      <c r="E71" s="158" t="s">
        <v>830</v>
      </c>
      <c r="F71" s="158" t="s">
        <v>823</v>
      </c>
      <c r="G71" s="158">
        <v>0.23</v>
      </c>
      <c r="H71" s="190">
        <v>230</v>
      </c>
      <c r="I71" s="46">
        <v>1369.875</v>
      </c>
      <c r="J71" s="46">
        <v>115.125</v>
      </c>
      <c r="K71" s="205"/>
      <c r="L71" s="205">
        <v>100</v>
      </c>
      <c r="M71" s="205">
        <v>150</v>
      </c>
      <c r="N71" s="205"/>
      <c r="O71" s="205">
        <v>1000</v>
      </c>
      <c r="P71" s="205"/>
      <c r="Q71" s="205"/>
      <c r="R71" s="194">
        <v>650</v>
      </c>
      <c r="S71" s="194">
        <f t="shared" si="29"/>
        <v>0</v>
      </c>
      <c r="T71" s="194">
        <f t="shared" si="30"/>
        <v>23000</v>
      </c>
      <c r="U71" s="194">
        <f t="shared" si="31"/>
        <v>34500</v>
      </c>
      <c r="V71" s="194">
        <f t="shared" si="32"/>
        <v>0</v>
      </c>
      <c r="W71" s="194">
        <f t="shared" si="52"/>
        <v>1369875</v>
      </c>
      <c r="X71" s="194">
        <f t="shared" si="33"/>
        <v>0</v>
      </c>
      <c r="Y71" s="194">
        <f t="shared" si="34"/>
        <v>0</v>
      </c>
      <c r="Z71" s="194">
        <f t="shared" si="35"/>
        <v>74831.25</v>
      </c>
      <c r="AA71" s="97">
        <v>645454.54545454541</v>
      </c>
      <c r="AB71" s="97">
        <v>1145454.5454545454</v>
      </c>
      <c r="AC71" s="97"/>
      <c r="AD71" s="97">
        <v>6.59</v>
      </c>
      <c r="AE71" s="97">
        <v>9.06</v>
      </c>
      <c r="AF71" s="97"/>
      <c r="AG71" s="97">
        <v>119.93</v>
      </c>
      <c r="AH71" s="97"/>
      <c r="AI71" s="97">
        <v>9.06</v>
      </c>
      <c r="AJ71" s="97">
        <v>358.98</v>
      </c>
      <c r="AK71" s="97">
        <f t="shared" si="36"/>
        <v>0</v>
      </c>
      <c r="AL71" s="97">
        <f t="shared" si="37"/>
        <v>1515.7</v>
      </c>
      <c r="AM71" s="97">
        <f t="shared" si="38"/>
        <v>2083.8000000000002</v>
      </c>
      <c r="AN71" s="97">
        <f t="shared" si="39"/>
        <v>0</v>
      </c>
      <c r="AO71" s="97">
        <f t="shared" si="53"/>
        <v>164289.10875000001</v>
      </c>
      <c r="AP71" s="97">
        <f t="shared" si="40"/>
        <v>0</v>
      </c>
      <c r="AQ71" s="97"/>
      <c r="AR71" s="97">
        <f t="shared" si="42"/>
        <v>41327.572500000002</v>
      </c>
      <c r="AS71" s="97"/>
      <c r="AT71" s="97">
        <v>48.71</v>
      </c>
      <c r="AU71" s="97">
        <v>51.18</v>
      </c>
      <c r="AV71" s="97"/>
      <c r="AW71" s="97">
        <v>181.44</v>
      </c>
      <c r="AX71" s="97"/>
      <c r="AY71" s="97"/>
      <c r="AZ71" s="97">
        <v>413.64</v>
      </c>
      <c r="BA71" s="97">
        <f t="shared" si="43"/>
        <v>0</v>
      </c>
      <c r="BB71" s="97">
        <f t="shared" si="44"/>
        <v>11203.300000000001</v>
      </c>
      <c r="BC71" s="97">
        <f t="shared" si="45"/>
        <v>11771.4</v>
      </c>
      <c r="BD71" s="97">
        <f t="shared" si="46"/>
        <v>0</v>
      </c>
      <c r="BE71" s="97">
        <f t="shared" si="47"/>
        <v>248550.12</v>
      </c>
      <c r="BF71" s="97">
        <f t="shared" si="48"/>
        <v>0</v>
      </c>
      <c r="BG71" s="97">
        <f t="shared" si="49"/>
        <v>0</v>
      </c>
      <c r="BH71" s="97">
        <f t="shared" si="50"/>
        <v>47620.305</v>
      </c>
      <c r="BI71" s="97">
        <f t="shared" si="51"/>
        <v>271524.82</v>
      </c>
    </row>
    <row r="72" spans="1:61" ht="15" hidden="1" x14ac:dyDescent="0.25">
      <c r="A72" s="214" t="s">
        <v>646</v>
      </c>
      <c r="B72" s="88" t="s">
        <v>198</v>
      </c>
      <c r="C72" s="86">
        <v>1949</v>
      </c>
      <c r="D72" s="104" t="s">
        <v>765</v>
      </c>
      <c r="E72" s="158" t="s">
        <v>830</v>
      </c>
      <c r="F72" s="158" t="s">
        <v>823</v>
      </c>
      <c r="G72" s="158">
        <v>0.23</v>
      </c>
      <c r="H72" s="190">
        <v>230</v>
      </c>
      <c r="I72" s="46">
        <v>1369.875</v>
      </c>
      <c r="J72" s="46">
        <v>115.125</v>
      </c>
      <c r="K72" s="205"/>
      <c r="L72" s="205">
        <v>100</v>
      </c>
      <c r="M72" s="205">
        <v>150</v>
      </c>
      <c r="N72" s="205"/>
      <c r="O72" s="205">
        <v>1000</v>
      </c>
      <c r="P72" s="205"/>
      <c r="Q72" s="205"/>
      <c r="R72" s="194">
        <v>650</v>
      </c>
      <c r="S72" s="194">
        <f t="shared" si="29"/>
        <v>0</v>
      </c>
      <c r="T72" s="194">
        <f t="shared" si="30"/>
        <v>23000</v>
      </c>
      <c r="U72" s="194">
        <f t="shared" si="31"/>
        <v>34500</v>
      </c>
      <c r="V72" s="194">
        <f t="shared" si="32"/>
        <v>0</v>
      </c>
      <c r="W72" s="194">
        <f t="shared" si="52"/>
        <v>1369875</v>
      </c>
      <c r="X72" s="194">
        <f t="shared" si="33"/>
        <v>0</v>
      </c>
      <c r="Y72" s="194">
        <f t="shared" si="34"/>
        <v>0</v>
      </c>
      <c r="Z72" s="194">
        <f t="shared" si="35"/>
        <v>74831.25</v>
      </c>
      <c r="AA72" s="97">
        <v>618181.81818181812</v>
      </c>
      <c r="AB72" s="97">
        <v>1090909.0909090908</v>
      </c>
      <c r="AC72" s="97"/>
      <c r="AD72" s="97">
        <v>6.59</v>
      </c>
      <c r="AE72" s="97">
        <v>9.06</v>
      </c>
      <c r="AF72" s="97"/>
      <c r="AG72" s="97">
        <v>119.93</v>
      </c>
      <c r="AH72" s="97"/>
      <c r="AI72" s="97">
        <v>9.06</v>
      </c>
      <c r="AJ72" s="97">
        <v>358.98</v>
      </c>
      <c r="AK72" s="97">
        <f t="shared" si="36"/>
        <v>0</v>
      </c>
      <c r="AL72" s="97">
        <f t="shared" si="37"/>
        <v>1515.7</v>
      </c>
      <c r="AM72" s="97">
        <f t="shared" si="38"/>
        <v>2083.8000000000002</v>
      </c>
      <c r="AN72" s="97">
        <f t="shared" si="39"/>
        <v>0</v>
      </c>
      <c r="AO72" s="97">
        <f t="shared" si="53"/>
        <v>164289.10875000001</v>
      </c>
      <c r="AP72" s="97">
        <f t="shared" si="40"/>
        <v>0</v>
      </c>
      <c r="AQ72" s="97"/>
      <c r="AR72" s="97">
        <f t="shared" si="42"/>
        <v>41327.572500000002</v>
      </c>
      <c r="AS72" s="97"/>
      <c r="AT72" s="97">
        <v>48.71</v>
      </c>
      <c r="AU72" s="97">
        <v>51.18</v>
      </c>
      <c r="AV72" s="97"/>
      <c r="AW72" s="97">
        <v>181.44</v>
      </c>
      <c r="AX72" s="97"/>
      <c r="AY72" s="97"/>
      <c r="AZ72" s="97">
        <v>413.64</v>
      </c>
      <c r="BA72" s="97">
        <f t="shared" si="43"/>
        <v>0</v>
      </c>
      <c r="BB72" s="97">
        <f t="shared" si="44"/>
        <v>11203.300000000001</v>
      </c>
      <c r="BC72" s="97">
        <f t="shared" si="45"/>
        <v>11771.4</v>
      </c>
      <c r="BD72" s="97">
        <f t="shared" si="46"/>
        <v>0</v>
      </c>
      <c r="BE72" s="97">
        <f t="shared" si="47"/>
        <v>248550.12</v>
      </c>
      <c r="BF72" s="97">
        <f t="shared" si="48"/>
        <v>0</v>
      </c>
      <c r="BG72" s="97">
        <f t="shared" si="49"/>
        <v>0</v>
      </c>
      <c r="BH72" s="97">
        <f t="shared" si="50"/>
        <v>47620.305</v>
      </c>
      <c r="BI72" s="97">
        <f t="shared" si="51"/>
        <v>271524.82</v>
      </c>
    </row>
    <row r="73" spans="1:61" ht="15" hidden="1" x14ac:dyDescent="0.25">
      <c r="A73" s="214" t="s">
        <v>647</v>
      </c>
      <c r="B73" s="88" t="s">
        <v>200</v>
      </c>
      <c r="C73" s="86">
        <v>1949</v>
      </c>
      <c r="D73" s="104" t="s">
        <v>765</v>
      </c>
      <c r="E73" s="158" t="s">
        <v>830</v>
      </c>
      <c r="F73" s="158" t="s">
        <v>823</v>
      </c>
      <c r="G73" s="158">
        <v>0.23</v>
      </c>
      <c r="H73" s="190">
        <v>368</v>
      </c>
      <c r="I73" s="46">
        <v>2151.7624999999998</v>
      </c>
      <c r="J73" s="46">
        <v>250.63750000000002</v>
      </c>
      <c r="K73" s="205"/>
      <c r="L73" s="205">
        <v>100</v>
      </c>
      <c r="M73" s="205">
        <v>150</v>
      </c>
      <c r="N73" s="205"/>
      <c r="O73" s="205">
        <v>1000</v>
      </c>
      <c r="P73" s="205"/>
      <c r="Q73" s="205"/>
      <c r="R73" s="194">
        <v>650</v>
      </c>
      <c r="S73" s="194">
        <f t="shared" si="29"/>
        <v>0</v>
      </c>
      <c r="T73" s="194">
        <f t="shared" si="30"/>
        <v>36800</v>
      </c>
      <c r="U73" s="194">
        <f t="shared" si="31"/>
        <v>55200</v>
      </c>
      <c r="V73" s="194">
        <f t="shared" si="32"/>
        <v>0</v>
      </c>
      <c r="W73" s="194">
        <f t="shared" si="52"/>
        <v>2151762.5</v>
      </c>
      <c r="X73" s="194">
        <f t="shared" si="33"/>
        <v>0</v>
      </c>
      <c r="Y73" s="194">
        <f t="shared" si="34"/>
        <v>0</v>
      </c>
      <c r="Z73" s="194">
        <f t="shared" si="35"/>
        <v>162914.375</v>
      </c>
      <c r="AA73" s="97">
        <v>1081818.1818181816</v>
      </c>
      <c r="AB73" s="97">
        <v>2018181.8181818181</v>
      </c>
      <c r="AC73" s="97"/>
      <c r="AD73" s="97">
        <v>6.59</v>
      </c>
      <c r="AE73" s="97">
        <v>9.06</v>
      </c>
      <c r="AF73" s="97"/>
      <c r="AG73" s="97">
        <v>119.93</v>
      </c>
      <c r="AH73" s="97"/>
      <c r="AI73" s="97">
        <v>9.06</v>
      </c>
      <c r="AJ73" s="97">
        <v>358.98</v>
      </c>
      <c r="AK73" s="97">
        <f t="shared" si="36"/>
        <v>0</v>
      </c>
      <c r="AL73" s="97">
        <f t="shared" si="37"/>
        <v>2425.12</v>
      </c>
      <c r="AM73" s="97">
        <f t="shared" si="38"/>
        <v>3334.0800000000004</v>
      </c>
      <c r="AN73" s="97">
        <f t="shared" si="39"/>
        <v>0</v>
      </c>
      <c r="AO73" s="97">
        <f t="shared" si="53"/>
        <v>258060.876625</v>
      </c>
      <c r="AP73" s="97">
        <f t="shared" si="40"/>
        <v>0</v>
      </c>
      <c r="AQ73" s="97"/>
      <c r="AR73" s="97">
        <f t="shared" si="42"/>
        <v>89973.849750000008</v>
      </c>
      <c r="AS73" s="97"/>
      <c r="AT73" s="97">
        <v>48.71</v>
      </c>
      <c r="AU73" s="97">
        <v>51.18</v>
      </c>
      <c r="AV73" s="97"/>
      <c r="AW73" s="97">
        <v>181.44</v>
      </c>
      <c r="AX73" s="97"/>
      <c r="AY73" s="97"/>
      <c r="AZ73" s="97">
        <v>413.64</v>
      </c>
      <c r="BA73" s="97">
        <f t="shared" si="43"/>
        <v>0</v>
      </c>
      <c r="BB73" s="97">
        <f t="shared" si="44"/>
        <v>17925.28</v>
      </c>
      <c r="BC73" s="97">
        <f t="shared" si="45"/>
        <v>18834.240000000002</v>
      </c>
      <c r="BD73" s="97">
        <f t="shared" si="46"/>
        <v>0</v>
      </c>
      <c r="BE73" s="97">
        <f t="shared" si="47"/>
        <v>390415.78799999994</v>
      </c>
      <c r="BF73" s="97">
        <f t="shared" si="48"/>
        <v>0</v>
      </c>
      <c r="BG73" s="97">
        <f t="shared" si="49"/>
        <v>0</v>
      </c>
      <c r="BH73" s="97">
        <f t="shared" si="50"/>
        <v>103673.6955</v>
      </c>
      <c r="BI73" s="97">
        <f t="shared" si="51"/>
        <v>427175.30799999996</v>
      </c>
    </row>
    <row r="74" spans="1:61" ht="15" hidden="1" x14ac:dyDescent="0.25">
      <c r="A74" s="214" t="s">
        <v>648</v>
      </c>
      <c r="B74" s="88" t="s">
        <v>202</v>
      </c>
      <c r="C74" s="86">
        <v>1949</v>
      </c>
      <c r="D74" s="104" t="s">
        <v>765</v>
      </c>
      <c r="E74" s="158" t="s">
        <v>830</v>
      </c>
      <c r="F74" s="158" t="s">
        <v>823</v>
      </c>
      <c r="G74" s="158">
        <v>0.23</v>
      </c>
      <c r="H74" s="190">
        <v>368</v>
      </c>
      <c r="I74" s="46">
        <v>1844.6624999999999</v>
      </c>
      <c r="J74" s="46">
        <v>214.53750000000002</v>
      </c>
      <c r="K74" s="205"/>
      <c r="L74" s="205">
        <v>100</v>
      </c>
      <c r="M74" s="205">
        <v>150</v>
      </c>
      <c r="N74" s="205"/>
      <c r="O74" s="205">
        <v>1000</v>
      </c>
      <c r="P74" s="205"/>
      <c r="Q74" s="205"/>
      <c r="R74" s="194">
        <v>650</v>
      </c>
      <c r="S74" s="194">
        <f t="shared" si="29"/>
        <v>0</v>
      </c>
      <c r="T74" s="194">
        <f t="shared" si="30"/>
        <v>36800</v>
      </c>
      <c r="U74" s="194">
        <f t="shared" si="31"/>
        <v>55200</v>
      </c>
      <c r="V74" s="194">
        <f t="shared" si="32"/>
        <v>0</v>
      </c>
      <c r="W74" s="194">
        <f t="shared" si="52"/>
        <v>1844662.5</v>
      </c>
      <c r="X74" s="194">
        <f t="shared" si="33"/>
        <v>0</v>
      </c>
      <c r="Y74" s="194">
        <f t="shared" si="34"/>
        <v>0</v>
      </c>
      <c r="Z74" s="194">
        <f t="shared" si="35"/>
        <v>139449.37500000003</v>
      </c>
      <c r="AA74" s="97">
        <v>1081818.1818181816</v>
      </c>
      <c r="AB74" s="97">
        <v>2018181.8181818181</v>
      </c>
      <c r="AC74" s="97"/>
      <c r="AD74" s="97">
        <v>6.59</v>
      </c>
      <c r="AE74" s="97">
        <v>9.06</v>
      </c>
      <c r="AF74" s="97"/>
      <c r="AG74" s="97">
        <v>119.93</v>
      </c>
      <c r="AH74" s="97"/>
      <c r="AI74" s="97">
        <v>9.06</v>
      </c>
      <c r="AJ74" s="97">
        <v>358.98</v>
      </c>
      <c r="AK74" s="97">
        <f t="shared" si="36"/>
        <v>0</v>
      </c>
      <c r="AL74" s="97">
        <f t="shared" si="37"/>
        <v>2425.12</v>
      </c>
      <c r="AM74" s="97">
        <f t="shared" si="38"/>
        <v>3334.0800000000004</v>
      </c>
      <c r="AN74" s="97">
        <f t="shared" si="39"/>
        <v>0</v>
      </c>
      <c r="AO74" s="97">
        <f t="shared" si="53"/>
        <v>221230.37362500001</v>
      </c>
      <c r="AP74" s="97">
        <f t="shared" si="40"/>
        <v>0</v>
      </c>
      <c r="AQ74" s="97"/>
      <c r="AR74" s="97">
        <f t="shared" si="42"/>
        <v>77014.671750000009</v>
      </c>
      <c r="AS74" s="97"/>
      <c r="AT74" s="97">
        <v>48.71</v>
      </c>
      <c r="AU74" s="97">
        <v>51.18</v>
      </c>
      <c r="AV74" s="97"/>
      <c r="AW74" s="97">
        <v>181.44</v>
      </c>
      <c r="AX74" s="97"/>
      <c r="AY74" s="97"/>
      <c r="AZ74" s="97">
        <v>413.64</v>
      </c>
      <c r="BA74" s="97">
        <f t="shared" si="43"/>
        <v>0</v>
      </c>
      <c r="BB74" s="97">
        <f t="shared" si="44"/>
        <v>17925.28</v>
      </c>
      <c r="BC74" s="97">
        <f t="shared" si="45"/>
        <v>18834.240000000002</v>
      </c>
      <c r="BD74" s="97">
        <f t="shared" si="46"/>
        <v>0</v>
      </c>
      <c r="BE74" s="97">
        <f t="shared" si="47"/>
        <v>334695.56399999995</v>
      </c>
      <c r="BF74" s="97">
        <f t="shared" si="48"/>
        <v>0</v>
      </c>
      <c r="BG74" s="97">
        <f t="shared" si="49"/>
        <v>0</v>
      </c>
      <c r="BH74" s="97">
        <f t="shared" si="50"/>
        <v>88741.291500000007</v>
      </c>
      <c r="BI74" s="97">
        <f t="shared" si="51"/>
        <v>371455.08399999997</v>
      </c>
    </row>
    <row r="75" spans="1:61" ht="15" hidden="1" x14ac:dyDescent="0.25">
      <c r="A75" s="215" t="s">
        <v>649</v>
      </c>
      <c r="B75" s="88" t="s">
        <v>204</v>
      </c>
      <c r="C75" s="86">
        <v>1908</v>
      </c>
      <c r="D75" s="104" t="s">
        <v>169</v>
      </c>
      <c r="E75" s="158" t="s">
        <v>830</v>
      </c>
      <c r="F75" s="158" t="s">
        <v>823</v>
      </c>
      <c r="G75" s="158">
        <v>0.23</v>
      </c>
      <c r="H75" s="190">
        <v>789</v>
      </c>
      <c r="I75" s="46">
        <v>1926.7375</v>
      </c>
      <c r="J75" s="46">
        <v>317.26249999999999</v>
      </c>
      <c r="K75" s="205"/>
      <c r="L75" s="205">
        <v>100</v>
      </c>
      <c r="M75" s="205">
        <v>150</v>
      </c>
      <c r="N75" s="205"/>
      <c r="O75" s="205">
        <v>1000</v>
      </c>
      <c r="P75" s="205"/>
      <c r="Q75" s="205"/>
      <c r="R75" s="194">
        <v>650</v>
      </c>
      <c r="S75" s="194">
        <f t="shared" si="29"/>
        <v>0</v>
      </c>
      <c r="T75" s="194">
        <f t="shared" si="30"/>
        <v>78900</v>
      </c>
      <c r="U75" s="194">
        <f t="shared" si="31"/>
        <v>118350</v>
      </c>
      <c r="V75" s="194">
        <f t="shared" si="32"/>
        <v>0</v>
      </c>
      <c r="W75" s="194">
        <f t="shared" si="52"/>
        <v>1926737.5</v>
      </c>
      <c r="X75" s="194">
        <f t="shared" si="33"/>
        <v>0</v>
      </c>
      <c r="Y75" s="194">
        <f t="shared" si="34"/>
        <v>0</v>
      </c>
      <c r="Z75" s="194">
        <f t="shared" si="35"/>
        <v>206220.625</v>
      </c>
      <c r="AA75" s="97">
        <v>1163636.3636363635</v>
      </c>
      <c r="AB75" s="97">
        <v>2181818.1818181816</v>
      </c>
      <c r="AC75" s="97"/>
      <c r="AD75" s="97">
        <v>8.32</v>
      </c>
      <c r="AE75" s="97">
        <v>9.06</v>
      </c>
      <c r="AF75" s="97"/>
      <c r="AG75" s="97">
        <v>119.93</v>
      </c>
      <c r="AH75" s="97"/>
      <c r="AI75" s="97"/>
      <c r="AJ75" s="97">
        <v>372.56</v>
      </c>
      <c r="AK75" s="97">
        <f t="shared" si="36"/>
        <v>0</v>
      </c>
      <c r="AL75" s="97">
        <f t="shared" si="37"/>
        <v>6564.4800000000005</v>
      </c>
      <c r="AM75" s="97">
        <f t="shared" si="38"/>
        <v>7148.34</v>
      </c>
      <c r="AN75" s="97">
        <f t="shared" si="39"/>
        <v>0</v>
      </c>
      <c r="AO75" s="97">
        <f t="shared" si="53"/>
        <v>231073.628375</v>
      </c>
      <c r="AP75" s="97">
        <f t="shared" si="40"/>
        <v>0</v>
      </c>
      <c r="AQ75" s="97"/>
      <c r="AR75" s="97">
        <f t="shared" si="42"/>
        <v>118199.317</v>
      </c>
      <c r="AS75" s="97"/>
      <c r="AT75" s="97">
        <v>50.44</v>
      </c>
      <c r="AU75" s="97">
        <v>51.18</v>
      </c>
      <c r="AV75" s="97"/>
      <c r="AW75" s="97">
        <v>181.44</v>
      </c>
      <c r="AX75" s="97"/>
      <c r="AY75" s="97"/>
      <c r="AZ75" s="97">
        <v>413.83</v>
      </c>
      <c r="BA75" s="97">
        <f t="shared" si="43"/>
        <v>0</v>
      </c>
      <c r="BB75" s="97">
        <f t="shared" si="44"/>
        <v>39797.159999999996</v>
      </c>
      <c r="BC75" s="97">
        <f t="shared" si="45"/>
        <v>40381.019999999997</v>
      </c>
      <c r="BD75" s="97">
        <f t="shared" si="46"/>
        <v>0</v>
      </c>
      <c r="BE75" s="97">
        <f t="shared" si="47"/>
        <v>349587.25199999998</v>
      </c>
      <c r="BF75" s="97">
        <f t="shared" si="48"/>
        <v>0</v>
      </c>
      <c r="BG75" s="97">
        <f t="shared" si="49"/>
        <v>0</v>
      </c>
      <c r="BH75" s="97">
        <f t="shared" si="50"/>
        <v>131292.74037499999</v>
      </c>
      <c r="BI75" s="97">
        <f t="shared" si="51"/>
        <v>429765.43199999997</v>
      </c>
    </row>
    <row r="76" spans="1:61" ht="15" hidden="1" x14ac:dyDescent="0.25">
      <c r="A76" s="210" t="s">
        <v>650</v>
      </c>
      <c r="B76" s="88" t="s">
        <v>207</v>
      </c>
      <c r="C76" s="86">
        <v>1946</v>
      </c>
      <c r="D76" s="104" t="s">
        <v>765</v>
      </c>
      <c r="E76" s="158" t="s">
        <v>830</v>
      </c>
      <c r="F76" s="158" t="s">
        <v>823</v>
      </c>
      <c r="G76" s="158">
        <v>0.23</v>
      </c>
      <c r="H76" s="190">
        <v>230</v>
      </c>
      <c r="I76" s="46">
        <v>1303.875</v>
      </c>
      <c r="J76" s="46">
        <v>115.125</v>
      </c>
      <c r="K76" s="205"/>
      <c r="L76" s="205">
        <v>100</v>
      </c>
      <c r="M76" s="205">
        <v>150</v>
      </c>
      <c r="N76" s="205"/>
      <c r="O76" s="205"/>
      <c r="P76" s="205"/>
      <c r="Q76" s="205">
        <v>150</v>
      </c>
      <c r="R76" s="194">
        <v>650</v>
      </c>
      <c r="S76" s="194">
        <f t="shared" si="29"/>
        <v>0</v>
      </c>
      <c r="T76" s="194">
        <f t="shared" si="30"/>
        <v>23000</v>
      </c>
      <c r="U76" s="194">
        <f t="shared" si="31"/>
        <v>34500</v>
      </c>
      <c r="V76" s="194">
        <f t="shared" si="32"/>
        <v>0</v>
      </c>
      <c r="X76" s="194">
        <f t="shared" si="33"/>
        <v>0</v>
      </c>
      <c r="Y76" s="194">
        <f t="shared" si="34"/>
        <v>195581.25</v>
      </c>
      <c r="Z76" s="194">
        <f t="shared" si="35"/>
        <v>74831.25</v>
      </c>
      <c r="AA76" s="97">
        <v>618181.81818181812</v>
      </c>
      <c r="AB76" s="97">
        <v>1090909.0909090908</v>
      </c>
      <c r="AC76" s="97"/>
      <c r="AD76" s="97">
        <v>6.59</v>
      </c>
      <c r="AE76" s="97">
        <v>9.06</v>
      </c>
      <c r="AF76" s="97"/>
      <c r="AG76" s="97"/>
      <c r="AH76" s="97"/>
      <c r="AI76" s="97">
        <v>9.06</v>
      </c>
      <c r="AJ76" s="97">
        <v>358.98</v>
      </c>
      <c r="AK76" s="97">
        <f t="shared" si="36"/>
        <v>0</v>
      </c>
      <c r="AL76" s="97">
        <f t="shared" si="37"/>
        <v>1515.7</v>
      </c>
      <c r="AM76" s="97">
        <f t="shared" si="38"/>
        <v>2083.8000000000002</v>
      </c>
      <c r="AN76" s="97">
        <f t="shared" si="39"/>
        <v>0</v>
      </c>
      <c r="AO76" s="97"/>
      <c r="AP76" s="97">
        <f t="shared" si="40"/>
        <v>0</v>
      </c>
      <c r="AQ76" s="97">
        <f t="shared" si="41"/>
        <v>11813.1075</v>
      </c>
      <c r="AR76" s="97">
        <f t="shared" si="42"/>
        <v>41327.572500000002</v>
      </c>
      <c r="AS76" s="97"/>
      <c r="AT76" s="97">
        <v>48.71</v>
      </c>
      <c r="AU76" s="97">
        <v>51.18</v>
      </c>
      <c r="AV76" s="97"/>
      <c r="AW76" s="97"/>
      <c r="AX76" s="97"/>
      <c r="AY76" s="97">
        <v>60.76</v>
      </c>
      <c r="AZ76" s="97">
        <v>413.64</v>
      </c>
      <c r="BA76" s="97">
        <f t="shared" si="43"/>
        <v>0</v>
      </c>
      <c r="BB76" s="97">
        <f t="shared" si="44"/>
        <v>11203.300000000001</v>
      </c>
      <c r="BC76" s="97">
        <f t="shared" si="45"/>
        <v>11771.4</v>
      </c>
      <c r="BD76" s="97">
        <f t="shared" si="46"/>
        <v>0</v>
      </c>
      <c r="BE76" s="97">
        <f t="shared" si="47"/>
        <v>0</v>
      </c>
      <c r="BF76" s="97">
        <f t="shared" si="48"/>
        <v>0</v>
      </c>
      <c r="BG76" s="97">
        <f t="shared" si="49"/>
        <v>79223.444999999992</v>
      </c>
      <c r="BH76" s="97">
        <f t="shared" si="50"/>
        <v>47620.305</v>
      </c>
      <c r="BI76" s="97">
        <f t="shared" si="51"/>
        <v>102198.14499999999</v>
      </c>
    </row>
    <row r="77" spans="1:61" ht="15" hidden="1" x14ac:dyDescent="0.25">
      <c r="A77" s="210" t="s">
        <v>651</v>
      </c>
      <c r="B77" s="88" t="s">
        <v>209</v>
      </c>
      <c r="C77" s="86">
        <v>1946</v>
      </c>
      <c r="D77" s="104" t="s">
        <v>765</v>
      </c>
      <c r="E77" s="158" t="s">
        <v>830</v>
      </c>
      <c r="F77" s="158" t="s">
        <v>823</v>
      </c>
      <c r="G77" s="158">
        <v>0.23</v>
      </c>
      <c r="H77" s="190">
        <v>230</v>
      </c>
      <c r="I77" s="46">
        <v>1303.875</v>
      </c>
      <c r="J77" s="46">
        <v>115.125</v>
      </c>
      <c r="K77" s="205"/>
      <c r="L77" s="205">
        <v>100</v>
      </c>
      <c r="M77" s="205">
        <v>150</v>
      </c>
      <c r="N77" s="205"/>
      <c r="O77" s="205"/>
      <c r="P77" s="205"/>
      <c r="Q77" s="205">
        <v>150</v>
      </c>
      <c r="R77" s="194">
        <v>650</v>
      </c>
      <c r="S77" s="194">
        <f t="shared" si="29"/>
        <v>0</v>
      </c>
      <c r="T77" s="194">
        <f t="shared" si="30"/>
        <v>23000</v>
      </c>
      <c r="U77" s="194">
        <f t="shared" si="31"/>
        <v>34500</v>
      </c>
      <c r="V77" s="194">
        <f t="shared" si="32"/>
        <v>0</v>
      </c>
      <c r="X77" s="194">
        <f t="shared" si="33"/>
        <v>0</v>
      </c>
      <c r="Y77" s="194">
        <f t="shared" si="34"/>
        <v>195581.25</v>
      </c>
      <c r="Z77" s="194">
        <f t="shared" si="35"/>
        <v>74831.25</v>
      </c>
      <c r="AA77" s="97">
        <v>618181.81818181812</v>
      </c>
      <c r="AB77" s="97">
        <v>1090909.0909090908</v>
      </c>
      <c r="AC77" s="97"/>
      <c r="AD77" s="97">
        <v>6.59</v>
      </c>
      <c r="AE77" s="97">
        <v>9.06</v>
      </c>
      <c r="AF77" s="97"/>
      <c r="AG77" s="97"/>
      <c r="AH77" s="97"/>
      <c r="AI77" s="97">
        <v>9.06</v>
      </c>
      <c r="AJ77" s="97">
        <v>358.98</v>
      </c>
      <c r="AK77" s="97">
        <f t="shared" si="36"/>
        <v>0</v>
      </c>
      <c r="AL77" s="97">
        <f t="shared" si="37"/>
        <v>1515.7</v>
      </c>
      <c r="AM77" s="97">
        <f t="shared" si="38"/>
        <v>2083.8000000000002</v>
      </c>
      <c r="AN77" s="97">
        <f t="shared" si="39"/>
        <v>0</v>
      </c>
      <c r="AO77" s="97"/>
      <c r="AP77" s="97">
        <f t="shared" si="40"/>
        <v>0</v>
      </c>
      <c r="AQ77" s="97">
        <f t="shared" si="41"/>
        <v>11813.1075</v>
      </c>
      <c r="AR77" s="97">
        <f t="shared" si="42"/>
        <v>41327.572500000002</v>
      </c>
      <c r="AS77" s="97"/>
      <c r="AT77" s="97">
        <v>48.71</v>
      </c>
      <c r="AU77" s="97">
        <v>51.18</v>
      </c>
      <c r="AV77" s="97"/>
      <c r="AW77" s="97"/>
      <c r="AX77" s="97"/>
      <c r="AY77" s="97">
        <v>60.76</v>
      </c>
      <c r="AZ77" s="97">
        <v>413.64</v>
      </c>
      <c r="BA77" s="97">
        <f t="shared" si="43"/>
        <v>0</v>
      </c>
      <c r="BB77" s="97">
        <f t="shared" si="44"/>
        <v>11203.300000000001</v>
      </c>
      <c r="BC77" s="97">
        <f t="shared" si="45"/>
        <v>11771.4</v>
      </c>
      <c r="BD77" s="97">
        <f t="shared" si="46"/>
        <v>0</v>
      </c>
      <c r="BE77" s="97">
        <f t="shared" si="47"/>
        <v>0</v>
      </c>
      <c r="BF77" s="97">
        <f t="shared" si="48"/>
        <v>0</v>
      </c>
      <c r="BG77" s="97">
        <f t="shared" si="49"/>
        <v>79223.444999999992</v>
      </c>
      <c r="BH77" s="97">
        <f t="shared" si="50"/>
        <v>47620.305</v>
      </c>
      <c r="BI77" s="97">
        <f t="shared" si="51"/>
        <v>102198.14499999999</v>
      </c>
    </row>
    <row r="78" spans="1:61" ht="15" hidden="1" x14ac:dyDescent="0.25">
      <c r="A78" s="210" t="s">
        <v>652</v>
      </c>
      <c r="B78" s="88" t="s">
        <v>211</v>
      </c>
      <c r="C78" s="86">
        <v>1946</v>
      </c>
      <c r="D78" s="104" t="s">
        <v>765</v>
      </c>
      <c r="E78" s="158" t="s">
        <v>830</v>
      </c>
      <c r="F78" s="158" t="s">
        <v>823</v>
      </c>
      <c r="G78" s="158">
        <v>0.23</v>
      </c>
      <c r="H78" s="190">
        <v>230</v>
      </c>
      <c r="I78" s="46">
        <v>1303.875</v>
      </c>
      <c r="J78" s="46">
        <v>115.125</v>
      </c>
      <c r="K78" s="205"/>
      <c r="L78" s="205">
        <v>100</v>
      </c>
      <c r="M78" s="205">
        <v>150</v>
      </c>
      <c r="N78" s="205"/>
      <c r="O78" s="205"/>
      <c r="P78" s="205"/>
      <c r="Q78" s="205">
        <v>150</v>
      </c>
      <c r="R78" s="194">
        <v>650</v>
      </c>
      <c r="S78" s="194">
        <f t="shared" si="29"/>
        <v>0</v>
      </c>
      <c r="T78" s="194">
        <f t="shared" si="30"/>
        <v>23000</v>
      </c>
      <c r="U78" s="194">
        <f t="shared" si="31"/>
        <v>34500</v>
      </c>
      <c r="V78" s="194">
        <f t="shared" si="32"/>
        <v>0</v>
      </c>
      <c r="X78" s="194">
        <f t="shared" si="33"/>
        <v>0</v>
      </c>
      <c r="Y78" s="194">
        <f t="shared" si="34"/>
        <v>195581.25</v>
      </c>
      <c r="Z78" s="194">
        <f t="shared" si="35"/>
        <v>74831.25</v>
      </c>
      <c r="AA78" s="97">
        <v>618181.81818181812</v>
      </c>
      <c r="AB78" s="97">
        <v>1090909.0909090908</v>
      </c>
      <c r="AC78" s="97"/>
      <c r="AD78" s="97">
        <v>6.59</v>
      </c>
      <c r="AE78" s="97">
        <v>9.06</v>
      </c>
      <c r="AF78" s="97"/>
      <c r="AG78" s="97"/>
      <c r="AH78" s="97"/>
      <c r="AI78" s="97">
        <v>9.06</v>
      </c>
      <c r="AJ78" s="97">
        <v>358.98</v>
      </c>
      <c r="AK78" s="97">
        <f t="shared" si="36"/>
        <v>0</v>
      </c>
      <c r="AL78" s="97">
        <f t="shared" si="37"/>
        <v>1515.7</v>
      </c>
      <c r="AM78" s="97">
        <f t="shared" si="38"/>
        <v>2083.8000000000002</v>
      </c>
      <c r="AN78" s="97">
        <f t="shared" si="39"/>
        <v>0</v>
      </c>
      <c r="AO78" s="97"/>
      <c r="AP78" s="97">
        <f t="shared" si="40"/>
        <v>0</v>
      </c>
      <c r="AQ78" s="97">
        <f t="shared" si="41"/>
        <v>11813.1075</v>
      </c>
      <c r="AR78" s="97">
        <f t="shared" si="42"/>
        <v>41327.572500000002</v>
      </c>
      <c r="AS78" s="97"/>
      <c r="AT78" s="97">
        <v>48.71</v>
      </c>
      <c r="AU78" s="97">
        <v>51.18</v>
      </c>
      <c r="AV78" s="97"/>
      <c r="AW78" s="97"/>
      <c r="AX78" s="97"/>
      <c r="AY78" s="97">
        <v>60.76</v>
      </c>
      <c r="AZ78" s="97">
        <v>413.64</v>
      </c>
      <c r="BA78" s="97">
        <f t="shared" si="43"/>
        <v>0</v>
      </c>
      <c r="BB78" s="97">
        <f t="shared" si="44"/>
        <v>11203.300000000001</v>
      </c>
      <c r="BC78" s="97">
        <f t="shared" si="45"/>
        <v>11771.4</v>
      </c>
      <c r="BD78" s="97">
        <f t="shared" si="46"/>
        <v>0</v>
      </c>
      <c r="BE78" s="97">
        <f t="shared" si="47"/>
        <v>0</v>
      </c>
      <c r="BF78" s="97">
        <f t="shared" si="48"/>
        <v>0</v>
      </c>
      <c r="BG78" s="97">
        <f t="shared" si="49"/>
        <v>79223.444999999992</v>
      </c>
      <c r="BH78" s="97">
        <f t="shared" si="50"/>
        <v>47620.305</v>
      </c>
      <c r="BI78" s="97">
        <f t="shared" si="51"/>
        <v>102198.14499999999</v>
      </c>
    </row>
    <row r="79" spans="1:61" ht="15" hidden="1" x14ac:dyDescent="0.25">
      <c r="A79" s="210" t="s">
        <v>653</v>
      </c>
      <c r="B79" s="88" t="s">
        <v>213</v>
      </c>
      <c r="C79" s="86">
        <v>1946</v>
      </c>
      <c r="D79" s="104" t="s">
        <v>765</v>
      </c>
      <c r="E79" s="158" t="s">
        <v>830</v>
      </c>
      <c r="F79" s="158" t="s">
        <v>823</v>
      </c>
      <c r="G79" s="158">
        <v>0.23</v>
      </c>
      <c r="H79" s="190">
        <v>230</v>
      </c>
      <c r="I79" s="46">
        <v>1303.875</v>
      </c>
      <c r="J79" s="46">
        <v>115.125</v>
      </c>
      <c r="K79" s="205"/>
      <c r="L79" s="205">
        <v>100</v>
      </c>
      <c r="M79" s="205">
        <v>150</v>
      </c>
      <c r="N79" s="205"/>
      <c r="O79" s="205"/>
      <c r="P79" s="205"/>
      <c r="Q79" s="205">
        <v>150</v>
      </c>
      <c r="R79" s="194">
        <v>650</v>
      </c>
      <c r="S79" s="194">
        <f t="shared" si="29"/>
        <v>0</v>
      </c>
      <c r="T79" s="194">
        <f t="shared" si="30"/>
        <v>23000</v>
      </c>
      <c r="U79" s="194">
        <f t="shared" si="31"/>
        <v>34500</v>
      </c>
      <c r="V79" s="194">
        <f t="shared" si="32"/>
        <v>0</v>
      </c>
      <c r="X79" s="194">
        <f t="shared" si="33"/>
        <v>0</v>
      </c>
      <c r="Y79" s="194">
        <f t="shared" si="34"/>
        <v>195581.25</v>
      </c>
      <c r="Z79" s="194">
        <f t="shared" si="35"/>
        <v>74831.25</v>
      </c>
      <c r="AA79" s="97">
        <v>618181.81818181812</v>
      </c>
      <c r="AB79" s="97">
        <v>1090909.0909090908</v>
      </c>
      <c r="AC79" s="97"/>
      <c r="AD79" s="97">
        <v>6.59</v>
      </c>
      <c r="AE79" s="97">
        <v>9.06</v>
      </c>
      <c r="AF79" s="97"/>
      <c r="AG79" s="97"/>
      <c r="AH79" s="97"/>
      <c r="AI79" s="97">
        <v>9.06</v>
      </c>
      <c r="AJ79" s="97">
        <v>358.98</v>
      </c>
      <c r="AK79" s="97">
        <f t="shared" si="36"/>
        <v>0</v>
      </c>
      <c r="AL79" s="97">
        <f t="shared" si="37"/>
        <v>1515.7</v>
      </c>
      <c r="AM79" s="97">
        <f t="shared" si="38"/>
        <v>2083.8000000000002</v>
      </c>
      <c r="AN79" s="97">
        <f t="shared" si="39"/>
        <v>0</v>
      </c>
      <c r="AO79" s="97"/>
      <c r="AP79" s="97">
        <f t="shared" si="40"/>
        <v>0</v>
      </c>
      <c r="AQ79" s="97">
        <f t="shared" si="41"/>
        <v>11813.1075</v>
      </c>
      <c r="AR79" s="97">
        <f t="shared" si="42"/>
        <v>41327.572500000002</v>
      </c>
      <c r="AS79" s="97"/>
      <c r="AT79" s="97">
        <v>48.71</v>
      </c>
      <c r="AU79" s="97">
        <v>51.18</v>
      </c>
      <c r="AV79" s="97"/>
      <c r="AW79" s="97"/>
      <c r="AX79" s="97"/>
      <c r="AY79" s="97">
        <v>60.76</v>
      </c>
      <c r="AZ79" s="97">
        <v>413.64</v>
      </c>
      <c r="BA79" s="97">
        <f t="shared" si="43"/>
        <v>0</v>
      </c>
      <c r="BB79" s="97">
        <f t="shared" si="44"/>
        <v>11203.300000000001</v>
      </c>
      <c r="BC79" s="97">
        <f t="shared" si="45"/>
        <v>11771.4</v>
      </c>
      <c r="BD79" s="97">
        <f t="shared" si="46"/>
        <v>0</v>
      </c>
      <c r="BE79" s="97">
        <f t="shared" si="47"/>
        <v>0</v>
      </c>
      <c r="BF79" s="97">
        <f t="shared" si="48"/>
        <v>0</v>
      </c>
      <c r="BG79" s="97">
        <f t="shared" si="49"/>
        <v>79223.444999999992</v>
      </c>
      <c r="BH79" s="97">
        <f t="shared" si="50"/>
        <v>47620.305</v>
      </c>
      <c r="BI79" s="97">
        <f t="shared" si="51"/>
        <v>102198.14499999999</v>
      </c>
    </row>
    <row r="80" spans="1:61" ht="15" hidden="1" x14ac:dyDescent="0.25">
      <c r="A80" s="210" t="s">
        <v>654</v>
      </c>
      <c r="B80" s="88" t="s">
        <v>215</v>
      </c>
      <c r="C80" s="86">
        <v>1946</v>
      </c>
      <c r="D80" s="104" t="s">
        <v>765</v>
      </c>
      <c r="E80" s="158" t="s">
        <v>830</v>
      </c>
      <c r="F80" s="158" t="s">
        <v>823</v>
      </c>
      <c r="G80" s="158">
        <v>0.23</v>
      </c>
      <c r="H80" s="190">
        <v>230</v>
      </c>
      <c r="I80" s="46">
        <v>1303.875</v>
      </c>
      <c r="J80" s="46">
        <v>115.125</v>
      </c>
      <c r="K80" s="205"/>
      <c r="L80" s="205">
        <v>100</v>
      </c>
      <c r="M80" s="205">
        <v>150</v>
      </c>
      <c r="N80" s="205"/>
      <c r="O80" s="205"/>
      <c r="P80" s="205"/>
      <c r="Q80" s="205">
        <v>150</v>
      </c>
      <c r="R80" s="194">
        <v>650</v>
      </c>
      <c r="S80" s="194">
        <f t="shared" si="29"/>
        <v>0</v>
      </c>
      <c r="T80" s="194">
        <f t="shared" si="30"/>
        <v>23000</v>
      </c>
      <c r="U80" s="194">
        <f t="shared" si="31"/>
        <v>34500</v>
      </c>
      <c r="V80" s="194">
        <f t="shared" si="32"/>
        <v>0</v>
      </c>
      <c r="X80" s="194">
        <f t="shared" si="33"/>
        <v>0</v>
      </c>
      <c r="Y80" s="194">
        <f t="shared" si="34"/>
        <v>195581.25</v>
      </c>
      <c r="Z80" s="194">
        <f t="shared" si="35"/>
        <v>74831.25</v>
      </c>
      <c r="AA80" s="97">
        <v>618181.81818181812</v>
      </c>
      <c r="AB80" s="97">
        <v>1090909.0909090908</v>
      </c>
      <c r="AC80" s="97"/>
      <c r="AD80" s="97">
        <v>6.59</v>
      </c>
      <c r="AE80" s="97">
        <v>9.06</v>
      </c>
      <c r="AF80" s="97"/>
      <c r="AG80" s="97"/>
      <c r="AH80" s="97"/>
      <c r="AI80" s="97">
        <v>9.06</v>
      </c>
      <c r="AJ80" s="97">
        <v>358.98</v>
      </c>
      <c r="AK80" s="97">
        <f t="shared" si="36"/>
        <v>0</v>
      </c>
      <c r="AL80" s="97">
        <f t="shared" si="37"/>
        <v>1515.7</v>
      </c>
      <c r="AM80" s="97">
        <f t="shared" si="38"/>
        <v>2083.8000000000002</v>
      </c>
      <c r="AN80" s="97">
        <f t="shared" si="39"/>
        <v>0</v>
      </c>
      <c r="AO80" s="97"/>
      <c r="AP80" s="97">
        <f t="shared" si="40"/>
        <v>0</v>
      </c>
      <c r="AQ80" s="97">
        <f t="shared" si="41"/>
        <v>11813.1075</v>
      </c>
      <c r="AR80" s="97">
        <f t="shared" si="42"/>
        <v>41327.572500000002</v>
      </c>
      <c r="AS80" s="97"/>
      <c r="AT80" s="97">
        <v>48.71</v>
      </c>
      <c r="AU80" s="97">
        <v>51.18</v>
      </c>
      <c r="AV80" s="97"/>
      <c r="AW80" s="97"/>
      <c r="AX80" s="97"/>
      <c r="AY80" s="97">
        <v>60.76</v>
      </c>
      <c r="AZ80" s="97">
        <v>413.64</v>
      </c>
      <c r="BA80" s="97">
        <f t="shared" si="43"/>
        <v>0</v>
      </c>
      <c r="BB80" s="97">
        <f t="shared" si="44"/>
        <v>11203.300000000001</v>
      </c>
      <c r="BC80" s="97">
        <f t="shared" si="45"/>
        <v>11771.4</v>
      </c>
      <c r="BD80" s="97">
        <f t="shared" si="46"/>
        <v>0</v>
      </c>
      <c r="BE80" s="97">
        <f t="shared" si="47"/>
        <v>0</v>
      </c>
      <c r="BF80" s="97">
        <f t="shared" si="48"/>
        <v>0</v>
      </c>
      <c r="BG80" s="97">
        <f t="shared" si="49"/>
        <v>79223.444999999992</v>
      </c>
      <c r="BH80" s="97">
        <f t="shared" si="50"/>
        <v>47620.305</v>
      </c>
      <c r="BI80" s="97">
        <f t="shared" si="51"/>
        <v>102198.14499999999</v>
      </c>
    </row>
    <row r="81" spans="1:61" ht="15" hidden="1" x14ac:dyDescent="0.25">
      <c r="A81" s="210" t="s">
        <v>655</v>
      </c>
      <c r="B81" s="88" t="s">
        <v>217</v>
      </c>
      <c r="C81" s="86">
        <v>1946</v>
      </c>
      <c r="D81" s="104" t="s">
        <v>765</v>
      </c>
      <c r="E81" s="158" t="s">
        <v>830</v>
      </c>
      <c r="F81" s="158" t="s">
        <v>823</v>
      </c>
      <c r="G81" s="158">
        <v>0.23</v>
      </c>
      <c r="H81" s="190">
        <v>1197</v>
      </c>
      <c r="I81" s="46">
        <v>4836.9749999999985</v>
      </c>
      <c r="J81" s="46">
        <v>707.02500000000009</v>
      </c>
      <c r="K81" s="205"/>
      <c r="L81" s="205">
        <v>100</v>
      </c>
      <c r="M81" s="205">
        <v>150</v>
      </c>
      <c r="N81" s="205"/>
      <c r="O81" s="205"/>
      <c r="P81" s="205"/>
      <c r="Q81" s="205">
        <v>150</v>
      </c>
      <c r="R81" s="194">
        <v>650</v>
      </c>
      <c r="S81" s="194">
        <f t="shared" si="29"/>
        <v>0</v>
      </c>
      <c r="T81" s="194">
        <f t="shared" si="30"/>
        <v>119700</v>
      </c>
      <c r="U81" s="194">
        <f t="shared" si="31"/>
        <v>179550</v>
      </c>
      <c r="V81" s="194">
        <f t="shared" si="32"/>
        <v>0</v>
      </c>
      <c r="X81" s="194">
        <f t="shared" si="33"/>
        <v>0</v>
      </c>
      <c r="Y81" s="194">
        <f t="shared" si="34"/>
        <v>725546.24999999977</v>
      </c>
      <c r="Z81" s="194">
        <f t="shared" si="35"/>
        <v>459566.25000000006</v>
      </c>
      <c r="AA81" s="97">
        <v>2936363.6363636362</v>
      </c>
      <c r="AB81" s="97">
        <v>5727272.7272727266</v>
      </c>
      <c r="AC81" s="97"/>
      <c r="AD81" s="97">
        <v>6.59</v>
      </c>
      <c r="AE81" s="97">
        <v>9.06</v>
      </c>
      <c r="AF81" s="97"/>
      <c r="AG81" s="97"/>
      <c r="AH81" s="97"/>
      <c r="AI81" s="97">
        <v>9.06</v>
      </c>
      <c r="AJ81" s="97">
        <v>358.98</v>
      </c>
      <c r="AK81" s="97">
        <f t="shared" si="36"/>
        <v>0</v>
      </c>
      <c r="AL81" s="97">
        <f t="shared" si="37"/>
        <v>7888.23</v>
      </c>
      <c r="AM81" s="97">
        <f t="shared" si="38"/>
        <v>10844.82</v>
      </c>
      <c r="AN81" s="97">
        <f t="shared" si="39"/>
        <v>0</v>
      </c>
      <c r="AO81" s="97"/>
      <c r="AP81" s="97">
        <f t="shared" si="40"/>
        <v>0</v>
      </c>
      <c r="AQ81" s="97">
        <f t="shared" si="41"/>
        <v>43822.99349999999</v>
      </c>
      <c r="AR81" s="97">
        <f t="shared" si="42"/>
        <v>253807.83450000006</v>
      </c>
      <c r="AS81" s="97"/>
      <c r="AT81" s="97">
        <v>48.71</v>
      </c>
      <c r="AU81" s="97">
        <v>51.18</v>
      </c>
      <c r="AV81" s="97"/>
      <c r="AW81" s="97"/>
      <c r="AX81" s="97"/>
      <c r="AY81" s="97">
        <v>60.76</v>
      </c>
      <c r="AZ81" s="97">
        <v>413.64</v>
      </c>
      <c r="BA81" s="97">
        <f t="shared" si="43"/>
        <v>0</v>
      </c>
      <c r="BB81" s="97">
        <f t="shared" si="44"/>
        <v>58305.87</v>
      </c>
      <c r="BC81" s="97">
        <f t="shared" si="45"/>
        <v>61262.46</v>
      </c>
      <c r="BD81" s="97">
        <f t="shared" si="46"/>
        <v>0</v>
      </c>
      <c r="BE81" s="97">
        <f t="shared" si="47"/>
        <v>0</v>
      </c>
      <c r="BF81" s="97">
        <f t="shared" si="48"/>
        <v>0</v>
      </c>
      <c r="BG81" s="97">
        <f t="shared" si="49"/>
        <v>293894.60099999991</v>
      </c>
      <c r="BH81" s="97">
        <f t="shared" si="50"/>
        <v>292453.82100000005</v>
      </c>
      <c r="BI81" s="97">
        <f t="shared" si="51"/>
        <v>413462.93099999992</v>
      </c>
    </row>
    <row r="82" spans="1:61" ht="15" hidden="1" x14ac:dyDescent="0.25">
      <c r="A82" s="216" t="s">
        <v>656</v>
      </c>
      <c r="B82" s="88" t="s">
        <v>219</v>
      </c>
      <c r="C82" s="86">
        <v>1920</v>
      </c>
      <c r="D82" s="104" t="s">
        <v>169</v>
      </c>
      <c r="E82" s="161" t="s">
        <v>830</v>
      </c>
      <c r="F82" s="158" t="s">
        <v>823</v>
      </c>
      <c r="G82" s="158">
        <v>0.23</v>
      </c>
      <c r="H82" s="190">
        <v>340</v>
      </c>
      <c r="I82" s="46">
        <v>987.5625</v>
      </c>
      <c r="J82" s="46">
        <v>134.4375</v>
      </c>
      <c r="K82" s="205"/>
      <c r="L82" s="205">
        <v>100</v>
      </c>
      <c r="M82" s="205">
        <v>150</v>
      </c>
      <c r="N82" s="205"/>
      <c r="O82" s="205">
        <v>1000</v>
      </c>
      <c r="P82" s="205"/>
      <c r="Q82" s="205"/>
      <c r="R82" s="194">
        <v>650</v>
      </c>
      <c r="S82" s="194">
        <f t="shared" si="29"/>
        <v>0</v>
      </c>
      <c r="T82" s="194">
        <f t="shared" si="30"/>
        <v>34000</v>
      </c>
      <c r="U82" s="194">
        <f t="shared" si="31"/>
        <v>51000</v>
      </c>
      <c r="V82" s="194">
        <f t="shared" si="32"/>
        <v>0</v>
      </c>
      <c r="W82" s="194">
        <f t="shared" ref="W82:W103" si="54">O82*I82</f>
        <v>987562.5</v>
      </c>
      <c r="X82" s="194">
        <f t="shared" si="33"/>
        <v>0</v>
      </c>
      <c r="Y82" s="194">
        <f t="shared" si="34"/>
        <v>0</v>
      </c>
      <c r="Z82" s="194">
        <f t="shared" si="35"/>
        <v>87384.375</v>
      </c>
      <c r="AA82" s="97">
        <v>618181.81818181812</v>
      </c>
      <c r="AB82" s="97">
        <v>1090909.0909090908</v>
      </c>
      <c r="AC82" s="97"/>
      <c r="AD82" s="97">
        <v>6.59</v>
      </c>
      <c r="AE82" s="97">
        <v>9.06</v>
      </c>
      <c r="AF82" s="97"/>
      <c r="AG82" s="97">
        <v>119.93</v>
      </c>
      <c r="AH82" s="97"/>
      <c r="AI82" s="97"/>
      <c r="AJ82" s="97">
        <v>306.36</v>
      </c>
      <c r="AK82" s="97">
        <f t="shared" si="36"/>
        <v>0</v>
      </c>
      <c r="AL82" s="97">
        <f t="shared" si="37"/>
        <v>2240.6</v>
      </c>
      <c r="AM82" s="97">
        <f t="shared" si="38"/>
        <v>3080.4</v>
      </c>
      <c r="AN82" s="97">
        <f t="shared" si="39"/>
        <v>0</v>
      </c>
      <c r="AO82" s="97">
        <f t="shared" ref="AO82:AO103" si="55">AG82*I82</f>
        <v>118438.37062500001</v>
      </c>
      <c r="AP82" s="97">
        <f t="shared" si="40"/>
        <v>0</v>
      </c>
      <c r="AQ82" s="97"/>
      <c r="AR82" s="97">
        <f t="shared" si="42"/>
        <v>41186.272499999999</v>
      </c>
      <c r="AS82" s="97"/>
      <c r="AT82" s="97">
        <v>48.71</v>
      </c>
      <c r="AU82" s="97">
        <v>51.18</v>
      </c>
      <c r="AV82" s="97"/>
      <c r="AW82" s="97">
        <v>181.44</v>
      </c>
      <c r="AX82" s="97"/>
      <c r="AY82" s="97"/>
      <c r="AZ82" s="97">
        <v>348.05</v>
      </c>
      <c r="BA82" s="97">
        <f t="shared" si="43"/>
        <v>0</v>
      </c>
      <c r="BB82" s="97">
        <f t="shared" si="44"/>
        <v>16561.400000000001</v>
      </c>
      <c r="BC82" s="97">
        <f t="shared" si="45"/>
        <v>17401.2</v>
      </c>
      <c r="BD82" s="97">
        <f t="shared" si="46"/>
        <v>0</v>
      </c>
      <c r="BE82" s="97">
        <f t="shared" si="47"/>
        <v>179183.34</v>
      </c>
      <c r="BF82" s="97">
        <f t="shared" si="48"/>
        <v>0</v>
      </c>
      <c r="BG82" s="97">
        <f t="shared" si="49"/>
        <v>0</v>
      </c>
      <c r="BH82" s="97">
        <f t="shared" si="50"/>
        <v>46790.971875000003</v>
      </c>
      <c r="BI82" s="97">
        <f t="shared" si="51"/>
        <v>213145.94</v>
      </c>
    </row>
    <row r="83" spans="1:61" ht="15" hidden="1" x14ac:dyDescent="0.25">
      <c r="A83" s="216" t="s">
        <v>657</v>
      </c>
      <c r="B83" s="88" t="s">
        <v>222</v>
      </c>
      <c r="C83" s="86">
        <v>1920</v>
      </c>
      <c r="D83" s="104" t="s">
        <v>169</v>
      </c>
      <c r="E83" s="161" t="s">
        <v>830</v>
      </c>
      <c r="F83" s="158" t="s">
        <v>823</v>
      </c>
      <c r="G83" s="158">
        <v>0.23</v>
      </c>
      <c r="H83" s="190">
        <v>340</v>
      </c>
      <c r="I83" s="46">
        <v>987.5625</v>
      </c>
      <c r="J83" s="46">
        <v>134.4375</v>
      </c>
      <c r="K83" s="205"/>
      <c r="L83" s="205">
        <v>100</v>
      </c>
      <c r="M83" s="205">
        <v>150</v>
      </c>
      <c r="N83" s="205"/>
      <c r="O83" s="205">
        <v>1000</v>
      </c>
      <c r="P83" s="205"/>
      <c r="Q83" s="205"/>
      <c r="R83" s="194">
        <v>650</v>
      </c>
      <c r="S83" s="194">
        <f t="shared" si="29"/>
        <v>0</v>
      </c>
      <c r="T83" s="194">
        <f t="shared" si="30"/>
        <v>34000</v>
      </c>
      <c r="U83" s="194">
        <f t="shared" si="31"/>
        <v>51000</v>
      </c>
      <c r="V83" s="194">
        <f t="shared" si="32"/>
        <v>0</v>
      </c>
      <c r="W83" s="194">
        <f t="shared" si="54"/>
        <v>987562.5</v>
      </c>
      <c r="X83" s="194">
        <f t="shared" si="33"/>
        <v>0</v>
      </c>
      <c r="Y83" s="194">
        <f t="shared" si="34"/>
        <v>0</v>
      </c>
      <c r="Z83" s="194">
        <f t="shared" si="35"/>
        <v>87384.375</v>
      </c>
      <c r="AA83" s="97">
        <v>618181.81818181812</v>
      </c>
      <c r="AB83" s="97">
        <v>1090909.0909090908</v>
      </c>
      <c r="AC83" s="97"/>
      <c r="AD83" s="97">
        <v>6.59</v>
      </c>
      <c r="AE83" s="97">
        <v>9.06</v>
      </c>
      <c r="AF83" s="97"/>
      <c r="AG83" s="97">
        <v>119.93</v>
      </c>
      <c r="AH83" s="97"/>
      <c r="AI83" s="97"/>
      <c r="AJ83" s="97">
        <v>306.36</v>
      </c>
      <c r="AK83" s="97">
        <f t="shared" si="36"/>
        <v>0</v>
      </c>
      <c r="AL83" s="97">
        <f t="shared" si="37"/>
        <v>2240.6</v>
      </c>
      <c r="AM83" s="97">
        <f t="shared" si="38"/>
        <v>3080.4</v>
      </c>
      <c r="AN83" s="97">
        <f t="shared" si="39"/>
        <v>0</v>
      </c>
      <c r="AO83" s="97">
        <f t="shared" si="55"/>
        <v>118438.37062500001</v>
      </c>
      <c r="AP83" s="97">
        <f t="shared" si="40"/>
        <v>0</v>
      </c>
      <c r="AQ83" s="97"/>
      <c r="AR83" s="97">
        <f t="shared" si="42"/>
        <v>41186.272499999999</v>
      </c>
      <c r="AS83" s="97"/>
      <c r="AT83" s="97">
        <v>48.71</v>
      </c>
      <c r="AU83" s="97">
        <v>51.18</v>
      </c>
      <c r="AV83" s="97"/>
      <c r="AW83" s="97">
        <v>181.44</v>
      </c>
      <c r="AX83" s="97"/>
      <c r="AY83" s="97"/>
      <c r="AZ83" s="97">
        <v>348.05</v>
      </c>
      <c r="BA83" s="97">
        <f t="shared" si="43"/>
        <v>0</v>
      </c>
      <c r="BB83" s="97">
        <f t="shared" si="44"/>
        <v>16561.400000000001</v>
      </c>
      <c r="BC83" s="97">
        <f t="shared" si="45"/>
        <v>17401.2</v>
      </c>
      <c r="BD83" s="97">
        <f t="shared" si="46"/>
        <v>0</v>
      </c>
      <c r="BE83" s="97">
        <f t="shared" si="47"/>
        <v>179183.34</v>
      </c>
      <c r="BF83" s="97">
        <f t="shared" si="48"/>
        <v>0</v>
      </c>
      <c r="BG83" s="97">
        <f t="shared" si="49"/>
        <v>0</v>
      </c>
      <c r="BH83" s="97">
        <f t="shared" si="50"/>
        <v>46790.971875000003</v>
      </c>
      <c r="BI83" s="97">
        <f t="shared" si="51"/>
        <v>213145.94</v>
      </c>
    </row>
    <row r="84" spans="1:61" ht="15" hidden="1" x14ac:dyDescent="0.25">
      <c r="A84" s="216" t="s">
        <v>658</v>
      </c>
      <c r="B84" s="88" t="s">
        <v>225</v>
      </c>
      <c r="C84" s="86">
        <v>1920</v>
      </c>
      <c r="D84" s="104" t="s">
        <v>169</v>
      </c>
      <c r="E84" s="161" t="s">
        <v>830</v>
      </c>
      <c r="F84" s="158" t="s">
        <v>823</v>
      </c>
      <c r="G84" s="158">
        <v>0.23</v>
      </c>
      <c r="H84" s="190">
        <v>340</v>
      </c>
      <c r="I84" s="46">
        <v>987.5625</v>
      </c>
      <c r="J84" s="46">
        <v>134.4375</v>
      </c>
      <c r="K84" s="205"/>
      <c r="L84" s="205">
        <v>100</v>
      </c>
      <c r="M84" s="205">
        <v>150</v>
      </c>
      <c r="N84" s="205"/>
      <c r="O84" s="205">
        <v>1000</v>
      </c>
      <c r="P84" s="205"/>
      <c r="Q84" s="205"/>
      <c r="R84" s="194">
        <v>650</v>
      </c>
      <c r="S84" s="194">
        <f t="shared" si="29"/>
        <v>0</v>
      </c>
      <c r="T84" s="194">
        <f t="shared" si="30"/>
        <v>34000</v>
      </c>
      <c r="U84" s="194">
        <f t="shared" si="31"/>
        <v>51000</v>
      </c>
      <c r="V84" s="194">
        <f t="shared" si="32"/>
        <v>0</v>
      </c>
      <c r="W84" s="194">
        <f t="shared" si="54"/>
        <v>987562.5</v>
      </c>
      <c r="X84" s="194">
        <f t="shared" si="33"/>
        <v>0</v>
      </c>
      <c r="Y84" s="194">
        <f t="shared" si="34"/>
        <v>0</v>
      </c>
      <c r="Z84" s="194">
        <f t="shared" si="35"/>
        <v>87384.375</v>
      </c>
      <c r="AA84" s="97">
        <v>618181.81818181812</v>
      </c>
      <c r="AB84" s="97">
        <v>1090909.0909090908</v>
      </c>
      <c r="AC84" s="97"/>
      <c r="AD84" s="97">
        <v>6.59</v>
      </c>
      <c r="AE84" s="97">
        <v>9.06</v>
      </c>
      <c r="AF84" s="97"/>
      <c r="AG84" s="97">
        <v>119.93</v>
      </c>
      <c r="AH84" s="97"/>
      <c r="AI84" s="97"/>
      <c r="AJ84" s="97">
        <v>306.36</v>
      </c>
      <c r="AK84" s="97">
        <f t="shared" si="36"/>
        <v>0</v>
      </c>
      <c r="AL84" s="97">
        <f t="shared" si="37"/>
        <v>2240.6</v>
      </c>
      <c r="AM84" s="97">
        <f t="shared" si="38"/>
        <v>3080.4</v>
      </c>
      <c r="AN84" s="97">
        <f t="shared" si="39"/>
        <v>0</v>
      </c>
      <c r="AO84" s="97">
        <f t="shared" si="55"/>
        <v>118438.37062500001</v>
      </c>
      <c r="AP84" s="97">
        <f t="shared" si="40"/>
        <v>0</v>
      </c>
      <c r="AQ84" s="97"/>
      <c r="AR84" s="97">
        <f t="shared" si="42"/>
        <v>41186.272499999999</v>
      </c>
      <c r="AS84" s="97"/>
      <c r="AT84" s="97">
        <v>48.71</v>
      </c>
      <c r="AU84" s="97">
        <v>51.18</v>
      </c>
      <c r="AV84" s="97"/>
      <c r="AW84" s="97">
        <v>181.44</v>
      </c>
      <c r="AX84" s="97"/>
      <c r="AY84" s="97"/>
      <c r="AZ84" s="97">
        <v>348.05</v>
      </c>
      <c r="BA84" s="97">
        <f t="shared" si="43"/>
        <v>0</v>
      </c>
      <c r="BB84" s="97">
        <f t="shared" si="44"/>
        <v>16561.400000000001</v>
      </c>
      <c r="BC84" s="97">
        <f t="shared" si="45"/>
        <v>17401.2</v>
      </c>
      <c r="BD84" s="97">
        <f t="shared" si="46"/>
        <v>0</v>
      </c>
      <c r="BE84" s="97">
        <f t="shared" si="47"/>
        <v>179183.34</v>
      </c>
      <c r="BF84" s="97">
        <f t="shared" si="48"/>
        <v>0</v>
      </c>
      <c r="BG84" s="97">
        <f t="shared" si="49"/>
        <v>0</v>
      </c>
      <c r="BH84" s="97">
        <f t="shared" si="50"/>
        <v>46790.971875000003</v>
      </c>
      <c r="BI84" s="97">
        <f t="shared" si="51"/>
        <v>213145.94</v>
      </c>
    </row>
    <row r="85" spans="1:61" ht="15" hidden="1" x14ac:dyDescent="0.25">
      <c r="A85" s="216" t="s">
        <v>659</v>
      </c>
      <c r="B85" s="88" t="s">
        <v>228</v>
      </c>
      <c r="C85" s="86">
        <v>1920</v>
      </c>
      <c r="D85" s="104" t="s">
        <v>169</v>
      </c>
      <c r="E85" s="161" t="s">
        <v>830</v>
      </c>
      <c r="F85" s="158" t="s">
        <v>823</v>
      </c>
      <c r="G85" s="158">
        <v>0.23</v>
      </c>
      <c r="H85" s="190">
        <v>340</v>
      </c>
      <c r="I85" s="46">
        <v>987.5625</v>
      </c>
      <c r="J85" s="46">
        <v>134.4375</v>
      </c>
      <c r="K85" s="205"/>
      <c r="L85" s="205">
        <v>100</v>
      </c>
      <c r="M85" s="205">
        <v>150</v>
      </c>
      <c r="N85" s="205"/>
      <c r="O85" s="205">
        <v>1000</v>
      </c>
      <c r="P85" s="205"/>
      <c r="Q85" s="205"/>
      <c r="R85" s="194">
        <v>650</v>
      </c>
      <c r="S85" s="194">
        <f t="shared" si="29"/>
        <v>0</v>
      </c>
      <c r="T85" s="194">
        <f t="shared" si="30"/>
        <v>34000</v>
      </c>
      <c r="U85" s="194">
        <f t="shared" si="31"/>
        <v>51000</v>
      </c>
      <c r="V85" s="194">
        <f t="shared" si="32"/>
        <v>0</v>
      </c>
      <c r="W85" s="194">
        <f t="shared" si="54"/>
        <v>987562.5</v>
      </c>
      <c r="X85" s="194">
        <f t="shared" si="33"/>
        <v>0</v>
      </c>
      <c r="Y85" s="194">
        <f t="shared" si="34"/>
        <v>0</v>
      </c>
      <c r="Z85" s="194">
        <f t="shared" si="35"/>
        <v>87384.375</v>
      </c>
      <c r="AA85" s="97">
        <v>590909.09090909082</v>
      </c>
      <c r="AB85" s="97">
        <v>1036363.6363636362</v>
      </c>
      <c r="AC85" s="97"/>
      <c r="AD85" s="97">
        <v>6.59</v>
      </c>
      <c r="AE85" s="97">
        <v>9.06</v>
      </c>
      <c r="AF85" s="97"/>
      <c r="AG85" s="97">
        <v>119.93</v>
      </c>
      <c r="AH85" s="97"/>
      <c r="AI85" s="97"/>
      <c r="AJ85" s="97">
        <v>306.36</v>
      </c>
      <c r="AK85" s="97">
        <f t="shared" si="36"/>
        <v>0</v>
      </c>
      <c r="AL85" s="97">
        <f t="shared" si="37"/>
        <v>2240.6</v>
      </c>
      <c r="AM85" s="97">
        <f t="shared" si="38"/>
        <v>3080.4</v>
      </c>
      <c r="AN85" s="97">
        <f t="shared" si="39"/>
        <v>0</v>
      </c>
      <c r="AO85" s="97">
        <f t="shared" si="55"/>
        <v>118438.37062500001</v>
      </c>
      <c r="AP85" s="97">
        <f t="shared" si="40"/>
        <v>0</v>
      </c>
      <c r="AQ85" s="97"/>
      <c r="AR85" s="97">
        <f t="shared" si="42"/>
        <v>41186.272499999999</v>
      </c>
      <c r="AS85" s="97"/>
      <c r="AT85" s="97">
        <v>48.71</v>
      </c>
      <c r="AU85" s="97">
        <v>51.18</v>
      </c>
      <c r="AV85" s="97"/>
      <c r="AW85" s="97">
        <v>181.44</v>
      </c>
      <c r="AX85" s="97"/>
      <c r="AY85" s="97"/>
      <c r="AZ85" s="97">
        <v>348.05</v>
      </c>
      <c r="BA85" s="97">
        <f t="shared" si="43"/>
        <v>0</v>
      </c>
      <c r="BB85" s="97">
        <f t="shared" si="44"/>
        <v>16561.400000000001</v>
      </c>
      <c r="BC85" s="97">
        <f t="shared" si="45"/>
        <v>17401.2</v>
      </c>
      <c r="BD85" s="97">
        <f t="shared" si="46"/>
        <v>0</v>
      </c>
      <c r="BE85" s="97">
        <f t="shared" si="47"/>
        <v>179183.34</v>
      </c>
      <c r="BF85" s="97">
        <f t="shared" si="48"/>
        <v>0</v>
      </c>
      <c r="BG85" s="97">
        <f t="shared" si="49"/>
        <v>0</v>
      </c>
      <c r="BH85" s="97">
        <f t="shared" si="50"/>
        <v>46790.971875000003</v>
      </c>
      <c r="BI85" s="97">
        <f t="shared" si="51"/>
        <v>213145.94</v>
      </c>
    </row>
    <row r="86" spans="1:61" ht="15" hidden="1" x14ac:dyDescent="0.25">
      <c r="A86" s="216" t="s">
        <v>660</v>
      </c>
      <c r="B86" s="88" t="s">
        <v>230</v>
      </c>
      <c r="C86" s="86">
        <v>1920</v>
      </c>
      <c r="D86" s="104" t="s">
        <v>169</v>
      </c>
      <c r="E86" s="161" t="s">
        <v>830</v>
      </c>
      <c r="F86" s="158" t="s">
        <v>823</v>
      </c>
      <c r="G86" s="158">
        <v>0.23</v>
      </c>
      <c r="H86" s="190">
        <v>340</v>
      </c>
      <c r="I86" s="46">
        <v>987.5625</v>
      </c>
      <c r="J86" s="46">
        <v>134.4375</v>
      </c>
      <c r="K86" s="205"/>
      <c r="L86" s="205">
        <v>100</v>
      </c>
      <c r="M86" s="205">
        <v>150</v>
      </c>
      <c r="N86" s="205"/>
      <c r="O86" s="205">
        <v>1000</v>
      </c>
      <c r="P86" s="205"/>
      <c r="Q86" s="205"/>
      <c r="R86" s="194">
        <v>650</v>
      </c>
      <c r="S86" s="194">
        <f t="shared" si="29"/>
        <v>0</v>
      </c>
      <c r="T86" s="194">
        <f t="shared" si="30"/>
        <v>34000</v>
      </c>
      <c r="U86" s="194">
        <f t="shared" si="31"/>
        <v>51000</v>
      </c>
      <c r="V86" s="194">
        <f t="shared" si="32"/>
        <v>0</v>
      </c>
      <c r="W86" s="194">
        <f t="shared" si="54"/>
        <v>987562.5</v>
      </c>
      <c r="X86" s="194">
        <f t="shared" si="33"/>
        <v>0</v>
      </c>
      <c r="Y86" s="194">
        <f t="shared" si="34"/>
        <v>0</v>
      </c>
      <c r="Z86" s="194">
        <f t="shared" si="35"/>
        <v>87384.375</v>
      </c>
      <c r="AA86" s="97">
        <v>509090.90909090906</v>
      </c>
      <c r="AB86" s="97">
        <v>872727.27272727271</v>
      </c>
      <c r="AC86" s="97"/>
      <c r="AD86" s="97">
        <v>6.59</v>
      </c>
      <c r="AE86" s="97">
        <v>9.06</v>
      </c>
      <c r="AF86" s="97"/>
      <c r="AG86" s="97">
        <v>119.93</v>
      </c>
      <c r="AH86" s="97"/>
      <c r="AI86" s="97"/>
      <c r="AJ86" s="97">
        <v>306.36</v>
      </c>
      <c r="AK86" s="97">
        <f t="shared" si="36"/>
        <v>0</v>
      </c>
      <c r="AL86" s="97">
        <f t="shared" si="37"/>
        <v>2240.6</v>
      </c>
      <c r="AM86" s="97">
        <f t="shared" si="38"/>
        <v>3080.4</v>
      </c>
      <c r="AN86" s="97">
        <f t="shared" si="39"/>
        <v>0</v>
      </c>
      <c r="AO86" s="97">
        <f t="shared" si="55"/>
        <v>118438.37062500001</v>
      </c>
      <c r="AP86" s="97">
        <f t="shared" si="40"/>
        <v>0</v>
      </c>
      <c r="AQ86" s="97"/>
      <c r="AR86" s="97">
        <f t="shared" si="42"/>
        <v>41186.272499999999</v>
      </c>
      <c r="AS86" s="97"/>
      <c r="AT86" s="97">
        <v>48.71</v>
      </c>
      <c r="AU86" s="97">
        <v>51.18</v>
      </c>
      <c r="AV86" s="97"/>
      <c r="AW86" s="97">
        <v>181.44</v>
      </c>
      <c r="AX86" s="97"/>
      <c r="AY86" s="97"/>
      <c r="AZ86" s="97">
        <v>348.05</v>
      </c>
      <c r="BA86" s="97">
        <f t="shared" si="43"/>
        <v>0</v>
      </c>
      <c r="BB86" s="97">
        <f t="shared" si="44"/>
        <v>16561.400000000001</v>
      </c>
      <c r="BC86" s="97">
        <f t="shared" si="45"/>
        <v>17401.2</v>
      </c>
      <c r="BD86" s="97">
        <f t="shared" si="46"/>
        <v>0</v>
      </c>
      <c r="BE86" s="97">
        <f t="shared" si="47"/>
        <v>179183.34</v>
      </c>
      <c r="BF86" s="97">
        <f t="shared" si="48"/>
        <v>0</v>
      </c>
      <c r="BG86" s="97">
        <f t="shared" si="49"/>
        <v>0</v>
      </c>
      <c r="BH86" s="97">
        <f t="shared" si="50"/>
        <v>46790.971875000003</v>
      </c>
      <c r="BI86" s="97">
        <f t="shared" si="51"/>
        <v>213145.94</v>
      </c>
    </row>
    <row r="87" spans="1:61" ht="15" hidden="1" x14ac:dyDescent="0.25">
      <c r="A87" s="216" t="s">
        <v>661</v>
      </c>
      <c r="B87" s="88" t="s">
        <v>232</v>
      </c>
      <c r="C87" s="86">
        <v>1920</v>
      </c>
      <c r="D87" s="104" t="s">
        <v>169</v>
      </c>
      <c r="E87" s="161" t="s">
        <v>830</v>
      </c>
      <c r="F87" s="158" t="s">
        <v>823</v>
      </c>
      <c r="G87" s="158">
        <v>0.23</v>
      </c>
      <c r="H87" s="190">
        <v>340</v>
      </c>
      <c r="I87" s="46">
        <v>987.5625</v>
      </c>
      <c r="J87" s="46">
        <v>134.4375</v>
      </c>
      <c r="K87" s="205"/>
      <c r="L87" s="205">
        <v>100</v>
      </c>
      <c r="M87" s="205">
        <v>150</v>
      </c>
      <c r="N87" s="205"/>
      <c r="O87" s="205">
        <v>1000</v>
      </c>
      <c r="P87" s="205"/>
      <c r="Q87" s="205"/>
      <c r="R87" s="194">
        <v>650</v>
      </c>
      <c r="S87" s="194">
        <f t="shared" si="29"/>
        <v>0</v>
      </c>
      <c r="T87" s="194">
        <f t="shared" si="30"/>
        <v>34000</v>
      </c>
      <c r="U87" s="194">
        <f t="shared" si="31"/>
        <v>51000</v>
      </c>
      <c r="V87" s="194">
        <f t="shared" si="32"/>
        <v>0</v>
      </c>
      <c r="W87" s="194">
        <f t="shared" si="54"/>
        <v>987562.5</v>
      </c>
      <c r="X87" s="194">
        <f t="shared" si="33"/>
        <v>0</v>
      </c>
      <c r="Y87" s="194">
        <f t="shared" si="34"/>
        <v>0</v>
      </c>
      <c r="Z87" s="194">
        <f t="shared" si="35"/>
        <v>87384.375</v>
      </c>
      <c r="AA87" s="97">
        <v>590909.09090909082</v>
      </c>
      <c r="AB87" s="97">
        <v>1036363.6363636362</v>
      </c>
      <c r="AC87" s="97"/>
      <c r="AD87" s="97">
        <v>6.59</v>
      </c>
      <c r="AE87" s="97">
        <v>9.06</v>
      </c>
      <c r="AF87" s="97"/>
      <c r="AG87" s="97">
        <v>119.93</v>
      </c>
      <c r="AH87" s="97"/>
      <c r="AI87" s="97"/>
      <c r="AJ87" s="97">
        <v>306.36</v>
      </c>
      <c r="AK87" s="97">
        <f t="shared" si="36"/>
        <v>0</v>
      </c>
      <c r="AL87" s="97">
        <f t="shared" si="37"/>
        <v>2240.6</v>
      </c>
      <c r="AM87" s="97">
        <f t="shared" si="38"/>
        <v>3080.4</v>
      </c>
      <c r="AN87" s="97">
        <f t="shared" si="39"/>
        <v>0</v>
      </c>
      <c r="AO87" s="97">
        <f t="shared" si="55"/>
        <v>118438.37062500001</v>
      </c>
      <c r="AP87" s="97">
        <f t="shared" si="40"/>
        <v>0</v>
      </c>
      <c r="AQ87" s="97"/>
      <c r="AR87" s="97">
        <f t="shared" si="42"/>
        <v>41186.272499999999</v>
      </c>
      <c r="AS87" s="97"/>
      <c r="AT87" s="97">
        <v>48.71</v>
      </c>
      <c r="AU87" s="97">
        <v>51.18</v>
      </c>
      <c r="AV87" s="97"/>
      <c r="AW87" s="97">
        <v>181.44</v>
      </c>
      <c r="AX87" s="97"/>
      <c r="AY87" s="97"/>
      <c r="AZ87" s="97">
        <v>348.05</v>
      </c>
      <c r="BA87" s="97">
        <f t="shared" si="43"/>
        <v>0</v>
      </c>
      <c r="BB87" s="97">
        <f t="shared" si="44"/>
        <v>16561.400000000001</v>
      </c>
      <c r="BC87" s="97">
        <f t="shared" si="45"/>
        <v>17401.2</v>
      </c>
      <c r="BD87" s="97">
        <f t="shared" si="46"/>
        <v>0</v>
      </c>
      <c r="BE87" s="97">
        <f t="shared" si="47"/>
        <v>179183.34</v>
      </c>
      <c r="BF87" s="97">
        <f t="shared" si="48"/>
        <v>0</v>
      </c>
      <c r="BG87" s="97">
        <f t="shared" si="49"/>
        <v>0</v>
      </c>
      <c r="BH87" s="97">
        <f t="shared" si="50"/>
        <v>46790.971875000003</v>
      </c>
      <c r="BI87" s="97">
        <f t="shared" si="51"/>
        <v>213145.94</v>
      </c>
    </row>
    <row r="88" spans="1:61" ht="15" hidden="1" x14ac:dyDescent="0.25">
      <c r="A88" s="216" t="s">
        <v>662</v>
      </c>
      <c r="B88" s="88" t="s">
        <v>234</v>
      </c>
      <c r="C88" s="86">
        <v>1920</v>
      </c>
      <c r="D88" s="104" t="s">
        <v>169</v>
      </c>
      <c r="E88" s="161" t="s">
        <v>830</v>
      </c>
      <c r="F88" s="158" t="s">
        <v>823</v>
      </c>
      <c r="G88" s="158">
        <v>0.23</v>
      </c>
      <c r="H88" s="190">
        <v>340</v>
      </c>
      <c r="I88" s="46">
        <v>987.5625</v>
      </c>
      <c r="J88" s="46">
        <v>134.4375</v>
      </c>
      <c r="K88" s="205"/>
      <c r="L88" s="205">
        <v>100</v>
      </c>
      <c r="M88" s="205">
        <v>150</v>
      </c>
      <c r="N88" s="205"/>
      <c r="O88" s="205">
        <v>1000</v>
      </c>
      <c r="P88" s="205"/>
      <c r="Q88" s="205"/>
      <c r="R88" s="194">
        <v>650</v>
      </c>
      <c r="S88" s="194">
        <f t="shared" si="29"/>
        <v>0</v>
      </c>
      <c r="T88" s="194">
        <f t="shared" si="30"/>
        <v>34000</v>
      </c>
      <c r="U88" s="194">
        <f t="shared" si="31"/>
        <v>51000</v>
      </c>
      <c r="V88" s="194">
        <f t="shared" si="32"/>
        <v>0</v>
      </c>
      <c r="W88" s="194">
        <f t="shared" si="54"/>
        <v>987562.5</v>
      </c>
      <c r="X88" s="194">
        <f t="shared" si="33"/>
        <v>0</v>
      </c>
      <c r="Y88" s="194">
        <f t="shared" si="34"/>
        <v>0</v>
      </c>
      <c r="Z88" s="194">
        <f t="shared" si="35"/>
        <v>87384.375</v>
      </c>
      <c r="AA88" s="97">
        <v>618181.81818181812</v>
      </c>
      <c r="AB88" s="97">
        <v>1090909.0909090908</v>
      </c>
      <c r="AC88" s="97"/>
      <c r="AD88" s="97">
        <v>6.59</v>
      </c>
      <c r="AE88" s="97">
        <v>9.06</v>
      </c>
      <c r="AF88" s="97"/>
      <c r="AG88" s="97">
        <v>119.93</v>
      </c>
      <c r="AH88" s="97"/>
      <c r="AI88" s="97"/>
      <c r="AJ88" s="97">
        <v>306.36</v>
      </c>
      <c r="AK88" s="97">
        <f t="shared" si="36"/>
        <v>0</v>
      </c>
      <c r="AL88" s="97">
        <f t="shared" si="37"/>
        <v>2240.6</v>
      </c>
      <c r="AM88" s="97">
        <f t="shared" si="38"/>
        <v>3080.4</v>
      </c>
      <c r="AN88" s="97">
        <f t="shared" si="39"/>
        <v>0</v>
      </c>
      <c r="AO88" s="97">
        <f t="shared" si="55"/>
        <v>118438.37062500001</v>
      </c>
      <c r="AP88" s="97">
        <f t="shared" si="40"/>
        <v>0</v>
      </c>
      <c r="AQ88" s="97"/>
      <c r="AR88" s="97">
        <f t="shared" si="42"/>
        <v>41186.272499999999</v>
      </c>
      <c r="AS88" s="97"/>
      <c r="AT88" s="97">
        <v>48.71</v>
      </c>
      <c r="AU88" s="97">
        <v>51.18</v>
      </c>
      <c r="AV88" s="97"/>
      <c r="AW88" s="97">
        <v>181.44</v>
      </c>
      <c r="AX88" s="97"/>
      <c r="AY88" s="97"/>
      <c r="AZ88" s="97">
        <v>348.05</v>
      </c>
      <c r="BA88" s="97">
        <f t="shared" si="43"/>
        <v>0</v>
      </c>
      <c r="BB88" s="97">
        <f t="shared" si="44"/>
        <v>16561.400000000001</v>
      </c>
      <c r="BC88" s="97">
        <f t="shared" si="45"/>
        <v>17401.2</v>
      </c>
      <c r="BD88" s="97">
        <f t="shared" si="46"/>
        <v>0</v>
      </c>
      <c r="BE88" s="97">
        <f t="shared" si="47"/>
        <v>179183.34</v>
      </c>
      <c r="BF88" s="97">
        <f t="shared" si="48"/>
        <v>0</v>
      </c>
      <c r="BG88" s="97">
        <f t="shared" si="49"/>
        <v>0</v>
      </c>
      <c r="BH88" s="97">
        <f t="shared" si="50"/>
        <v>46790.971875000003</v>
      </c>
      <c r="BI88" s="97">
        <f t="shared" si="51"/>
        <v>213145.94</v>
      </c>
    </row>
    <row r="89" spans="1:61" ht="15" hidden="1" x14ac:dyDescent="0.25">
      <c r="A89" s="216" t="s">
        <v>663</v>
      </c>
      <c r="B89" s="88" t="s">
        <v>236</v>
      </c>
      <c r="C89" s="86">
        <v>1920</v>
      </c>
      <c r="D89" s="104" t="s">
        <v>169</v>
      </c>
      <c r="E89" s="161" t="s">
        <v>830</v>
      </c>
      <c r="F89" s="158" t="s">
        <v>823</v>
      </c>
      <c r="G89" s="158">
        <v>0.23</v>
      </c>
      <c r="H89" s="190">
        <v>340</v>
      </c>
      <c r="I89" s="46">
        <v>987.5625</v>
      </c>
      <c r="J89" s="46">
        <v>134.4375</v>
      </c>
      <c r="K89" s="205"/>
      <c r="L89" s="205">
        <v>100</v>
      </c>
      <c r="M89" s="205">
        <v>150</v>
      </c>
      <c r="N89" s="205"/>
      <c r="O89" s="205">
        <v>1000</v>
      </c>
      <c r="P89" s="205"/>
      <c r="Q89" s="205"/>
      <c r="R89" s="194">
        <v>650</v>
      </c>
      <c r="S89" s="194">
        <f t="shared" si="29"/>
        <v>0</v>
      </c>
      <c r="T89" s="194">
        <f t="shared" si="30"/>
        <v>34000</v>
      </c>
      <c r="U89" s="194">
        <f t="shared" si="31"/>
        <v>51000</v>
      </c>
      <c r="V89" s="194">
        <f t="shared" si="32"/>
        <v>0</v>
      </c>
      <c r="W89" s="194">
        <f t="shared" si="54"/>
        <v>987562.5</v>
      </c>
      <c r="X89" s="194">
        <f t="shared" si="33"/>
        <v>0</v>
      </c>
      <c r="Y89" s="194">
        <f t="shared" si="34"/>
        <v>0</v>
      </c>
      <c r="Z89" s="194">
        <f t="shared" si="35"/>
        <v>87384.375</v>
      </c>
      <c r="AA89" s="97">
        <v>618181.81818181812</v>
      </c>
      <c r="AB89" s="97">
        <v>1090909.0909090908</v>
      </c>
      <c r="AC89" s="97"/>
      <c r="AD89" s="97">
        <v>6.59</v>
      </c>
      <c r="AE89" s="97">
        <v>9.06</v>
      </c>
      <c r="AF89" s="97"/>
      <c r="AG89" s="97">
        <v>119.93</v>
      </c>
      <c r="AH89" s="97"/>
      <c r="AI89" s="97"/>
      <c r="AJ89" s="97">
        <v>306.36</v>
      </c>
      <c r="AK89" s="97">
        <f t="shared" si="36"/>
        <v>0</v>
      </c>
      <c r="AL89" s="97">
        <f t="shared" si="37"/>
        <v>2240.6</v>
      </c>
      <c r="AM89" s="97">
        <f t="shared" si="38"/>
        <v>3080.4</v>
      </c>
      <c r="AN89" s="97">
        <f t="shared" si="39"/>
        <v>0</v>
      </c>
      <c r="AO89" s="97">
        <f t="shared" si="55"/>
        <v>118438.37062500001</v>
      </c>
      <c r="AP89" s="97">
        <f t="shared" si="40"/>
        <v>0</v>
      </c>
      <c r="AQ89" s="97"/>
      <c r="AR89" s="97">
        <f t="shared" si="42"/>
        <v>41186.272499999999</v>
      </c>
      <c r="AS89" s="97"/>
      <c r="AT89" s="97">
        <v>48.71</v>
      </c>
      <c r="AU89" s="97">
        <v>51.18</v>
      </c>
      <c r="AV89" s="97"/>
      <c r="AW89" s="97">
        <v>181.44</v>
      </c>
      <c r="AX89" s="97"/>
      <c r="AY89" s="97"/>
      <c r="AZ89" s="97">
        <v>348.05</v>
      </c>
      <c r="BA89" s="97">
        <f t="shared" si="43"/>
        <v>0</v>
      </c>
      <c r="BB89" s="97">
        <f t="shared" si="44"/>
        <v>16561.400000000001</v>
      </c>
      <c r="BC89" s="97">
        <f t="shared" si="45"/>
        <v>17401.2</v>
      </c>
      <c r="BD89" s="97">
        <f t="shared" si="46"/>
        <v>0</v>
      </c>
      <c r="BE89" s="97">
        <f t="shared" si="47"/>
        <v>179183.34</v>
      </c>
      <c r="BF89" s="97">
        <f t="shared" si="48"/>
        <v>0</v>
      </c>
      <c r="BG89" s="97">
        <f t="shared" si="49"/>
        <v>0</v>
      </c>
      <c r="BH89" s="97">
        <f t="shared" si="50"/>
        <v>46790.971875000003</v>
      </c>
      <c r="BI89" s="97">
        <f t="shared" si="51"/>
        <v>213145.94</v>
      </c>
    </row>
    <row r="90" spans="1:61" ht="15" hidden="1" x14ac:dyDescent="0.25">
      <c r="A90" s="216" t="s">
        <v>664</v>
      </c>
      <c r="B90" s="88" t="s">
        <v>238</v>
      </c>
      <c r="C90" s="86">
        <v>1920</v>
      </c>
      <c r="D90" s="104" t="s">
        <v>169</v>
      </c>
      <c r="E90" s="161" t="s">
        <v>830</v>
      </c>
      <c r="F90" s="158" t="s">
        <v>823</v>
      </c>
      <c r="G90" s="158">
        <v>0.23</v>
      </c>
      <c r="H90" s="190">
        <v>340</v>
      </c>
      <c r="I90" s="46">
        <v>987.5625</v>
      </c>
      <c r="J90" s="46">
        <v>134.4375</v>
      </c>
      <c r="K90" s="205"/>
      <c r="L90" s="205">
        <v>100</v>
      </c>
      <c r="M90" s="205">
        <v>150</v>
      </c>
      <c r="N90" s="205"/>
      <c r="O90" s="205">
        <v>1000</v>
      </c>
      <c r="P90" s="205"/>
      <c r="Q90" s="205"/>
      <c r="R90" s="194">
        <v>650</v>
      </c>
      <c r="S90" s="194">
        <f t="shared" si="29"/>
        <v>0</v>
      </c>
      <c r="T90" s="194">
        <f t="shared" si="30"/>
        <v>34000</v>
      </c>
      <c r="U90" s="194">
        <f t="shared" si="31"/>
        <v>51000</v>
      </c>
      <c r="V90" s="194">
        <f t="shared" si="32"/>
        <v>0</v>
      </c>
      <c r="W90" s="194">
        <f t="shared" si="54"/>
        <v>987562.5</v>
      </c>
      <c r="X90" s="194">
        <f t="shared" si="33"/>
        <v>0</v>
      </c>
      <c r="Y90" s="194">
        <f t="shared" si="34"/>
        <v>0</v>
      </c>
      <c r="Z90" s="194">
        <f t="shared" si="35"/>
        <v>87384.375</v>
      </c>
      <c r="AA90" s="97">
        <v>618181.81818181812</v>
      </c>
      <c r="AB90" s="97">
        <v>1090909.0909090908</v>
      </c>
      <c r="AC90" s="97"/>
      <c r="AD90" s="97">
        <v>6.59</v>
      </c>
      <c r="AE90" s="97">
        <v>9.06</v>
      </c>
      <c r="AF90" s="97"/>
      <c r="AG90" s="97">
        <v>119.93</v>
      </c>
      <c r="AH90" s="97"/>
      <c r="AI90" s="97"/>
      <c r="AJ90" s="97">
        <v>306.36</v>
      </c>
      <c r="AK90" s="97">
        <f t="shared" si="36"/>
        <v>0</v>
      </c>
      <c r="AL90" s="97">
        <f t="shared" si="37"/>
        <v>2240.6</v>
      </c>
      <c r="AM90" s="97">
        <f t="shared" si="38"/>
        <v>3080.4</v>
      </c>
      <c r="AN90" s="97">
        <f t="shared" si="39"/>
        <v>0</v>
      </c>
      <c r="AO90" s="97">
        <f t="shared" si="55"/>
        <v>118438.37062500001</v>
      </c>
      <c r="AP90" s="97">
        <f t="shared" si="40"/>
        <v>0</v>
      </c>
      <c r="AQ90" s="97"/>
      <c r="AR90" s="97">
        <f t="shared" si="42"/>
        <v>41186.272499999999</v>
      </c>
      <c r="AS90" s="97"/>
      <c r="AT90" s="97">
        <v>48.71</v>
      </c>
      <c r="AU90" s="97">
        <v>51.18</v>
      </c>
      <c r="AV90" s="97"/>
      <c r="AW90" s="97">
        <v>181.44</v>
      </c>
      <c r="AX90" s="97"/>
      <c r="AY90" s="97"/>
      <c r="AZ90" s="97">
        <v>348.05</v>
      </c>
      <c r="BA90" s="97">
        <f t="shared" si="43"/>
        <v>0</v>
      </c>
      <c r="BB90" s="97">
        <f t="shared" si="44"/>
        <v>16561.400000000001</v>
      </c>
      <c r="BC90" s="97">
        <f t="shared" si="45"/>
        <v>17401.2</v>
      </c>
      <c r="BD90" s="97">
        <f t="shared" si="46"/>
        <v>0</v>
      </c>
      <c r="BE90" s="97">
        <f t="shared" si="47"/>
        <v>179183.34</v>
      </c>
      <c r="BF90" s="97">
        <f t="shared" si="48"/>
        <v>0</v>
      </c>
      <c r="BG90" s="97">
        <f t="shared" si="49"/>
        <v>0</v>
      </c>
      <c r="BH90" s="97">
        <f t="shared" si="50"/>
        <v>46790.971875000003</v>
      </c>
      <c r="BI90" s="97">
        <f t="shared" si="51"/>
        <v>213145.94</v>
      </c>
    </row>
    <row r="91" spans="1:61" ht="15" hidden="1" x14ac:dyDescent="0.25">
      <c r="A91" s="216" t="s">
        <v>665</v>
      </c>
      <c r="B91" s="88" t="s">
        <v>240</v>
      </c>
      <c r="C91" s="86">
        <v>1920</v>
      </c>
      <c r="D91" s="104" t="s">
        <v>169</v>
      </c>
      <c r="E91" s="161" t="s">
        <v>830</v>
      </c>
      <c r="F91" s="158" t="s">
        <v>823</v>
      </c>
      <c r="G91" s="158">
        <v>0.23</v>
      </c>
      <c r="H91" s="190">
        <v>340</v>
      </c>
      <c r="I91" s="46">
        <v>987.5625</v>
      </c>
      <c r="J91" s="46">
        <v>134.4375</v>
      </c>
      <c r="K91" s="205"/>
      <c r="L91" s="205">
        <v>100</v>
      </c>
      <c r="M91" s="205">
        <v>150</v>
      </c>
      <c r="N91" s="205"/>
      <c r="O91" s="205">
        <v>1000</v>
      </c>
      <c r="P91" s="205"/>
      <c r="Q91" s="205"/>
      <c r="R91" s="194">
        <v>650</v>
      </c>
      <c r="S91" s="194">
        <f t="shared" si="29"/>
        <v>0</v>
      </c>
      <c r="T91" s="194">
        <f t="shared" si="30"/>
        <v>34000</v>
      </c>
      <c r="U91" s="194">
        <f t="shared" si="31"/>
        <v>51000</v>
      </c>
      <c r="V91" s="194">
        <f t="shared" si="32"/>
        <v>0</v>
      </c>
      <c r="W91" s="194">
        <f t="shared" si="54"/>
        <v>987562.5</v>
      </c>
      <c r="X91" s="194">
        <f t="shared" si="33"/>
        <v>0</v>
      </c>
      <c r="Y91" s="194">
        <f t="shared" si="34"/>
        <v>0</v>
      </c>
      <c r="Z91" s="194">
        <f t="shared" si="35"/>
        <v>87384.375</v>
      </c>
      <c r="AA91" s="97">
        <v>618181.81818181812</v>
      </c>
      <c r="AB91" s="97">
        <v>1090909.0909090908</v>
      </c>
      <c r="AC91" s="97"/>
      <c r="AD91" s="97">
        <v>6.59</v>
      </c>
      <c r="AE91" s="97">
        <v>9.06</v>
      </c>
      <c r="AF91" s="97"/>
      <c r="AG91" s="97">
        <v>119.93</v>
      </c>
      <c r="AH91" s="97"/>
      <c r="AI91" s="97"/>
      <c r="AJ91" s="97">
        <v>306.36</v>
      </c>
      <c r="AK91" s="97">
        <f t="shared" si="36"/>
        <v>0</v>
      </c>
      <c r="AL91" s="97">
        <f t="shared" si="37"/>
        <v>2240.6</v>
      </c>
      <c r="AM91" s="97">
        <f t="shared" si="38"/>
        <v>3080.4</v>
      </c>
      <c r="AN91" s="97">
        <f t="shared" si="39"/>
        <v>0</v>
      </c>
      <c r="AO91" s="97">
        <f t="shared" si="55"/>
        <v>118438.37062500001</v>
      </c>
      <c r="AP91" s="97">
        <f t="shared" si="40"/>
        <v>0</v>
      </c>
      <c r="AQ91" s="97"/>
      <c r="AR91" s="97">
        <f t="shared" si="42"/>
        <v>41186.272499999999</v>
      </c>
      <c r="AS91" s="97"/>
      <c r="AT91" s="97">
        <v>48.71</v>
      </c>
      <c r="AU91" s="97">
        <v>51.18</v>
      </c>
      <c r="AV91" s="97"/>
      <c r="AW91" s="97">
        <v>181.44</v>
      </c>
      <c r="AX91" s="97"/>
      <c r="AY91" s="97"/>
      <c r="AZ91" s="97">
        <v>348.05</v>
      </c>
      <c r="BA91" s="97">
        <f t="shared" si="43"/>
        <v>0</v>
      </c>
      <c r="BB91" s="97">
        <f t="shared" si="44"/>
        <v>16561.400000000001</v>
      </c>
      <c r="BC91" s="97">
        <f t="shared" si="45"/>
        <v>17401.2</v>
      </c>
      <c r="BD91" s="97">
        <f t="shared" si="46"/>
        <v>0</v>
      </c>
      <c r="BE91" s="97">
        <f t="shared" si="47"/>
        <v>179183.34</v>
      </c>
      <c r="BF91" s="97">
        <f t="shared" si="48"/>
        <v>0</v>
      </c>
      <c r="BG91" s="97">
        <f t="shared" si="49"/>
        <v>0</v>
      </c>
      <c r="BH91" s="97">
        <f t="shared" si="50"/>
        <v>46790.971875000003</v>
      </c>
      <c r="BI91" s="97">
        <f t="shared" si="51"/>
        <v>213145.94</v>
      </c>
    </row>
    <row r="92" spans="1:61" ht="15" hidden="1" x14ac:dyDescent="0.25">
      <c r="A92" s="216" t="s">
        <v>666</v>
      </c>
      <c r="B92" s="88" t="s">
        <v>242</v>
      </c>
      <c r="C92" s="86">
        <v>1920</v>
      </c>
      <c r="D92" s="104" t="s">
        <v>169</v>
      </c>
      <c r="E92" s="161" t="s">
        <v>830</v>
      </c>
      <c r="F92" s="158" t="s">
        <v>823</v>
      </c>
      <c r="G92" s="158">
        <v>0.23</v>
      </c>
      <c r="H92" s="190">
        <v>340</v>
      </c>
      <c r="I92" s="46">
        <v>987.5625</v>
      </c>
      <c r="J92" s="46">
        <v>134.4375</v>
      </c>
      <c r="K92" s="205"/>
      <c r="L92" s="205">
        <v>100</v>
      </c>
      <c r="M92" s="205">
        <v>150</v>
      </c>
      <c r="N92" s="205"/>
      <c r="O92" s="205">
        <v>1000</v>
      </c>
      <c r="P92" s="205"/>
      <c r="Q92" s="205"/>
      <c r="R92" s="194">
        <v>650</v>
      </c>
      <c r="S92" s="194">
        <f t="shared" si="29"/>
        <v>0</v>
      </c>
      <c r="T92" s="194">
        <f t="shared" si="30"/>
        <v>34000</v>
      </c>
      <c r="U92" s="194">
        <f t="shared" si="31"/>
        <v>51000</v>
      </c>
      <c r="V92" s="194">
        <f t="shared" si="32"/>
        <v>0</v>
      </c>
      <c r="W92" s="194">
        <f t="shared" si="54"/>
        <v>987562.5</v>
      </c>
      <c r="X92" s="194">
        <f t="shared" si="33"/>
        <v>0</v>
      </c>
      <c r="Y92" s="194">
        <f t="shared" si="34"/>
        <v>0</v>
      </c>
      <c r="Z92" s="194">
        <f t="shared" si="35"/>
        <v>87384.375</v>
      </c>
      <c r="AA92" s="97">
        <v>618181.81818181812</v>
      </c>
      <c r="AB92" s="97">
        <v>1090909.0909090908</v>
      </c>
      <c r="AC92" s="97"/>
      <c r="AD92" s="97">
        <v>6.59</v>
      </c>
      <c r="AE92" s="97">
        <v>9.06</v>
      </c>
      <c r="AF92" s="97"/>
      <c r="AG92" s="97">
        <v>119.93</v>
      </c>
      <c r="AH92" s="97"/>
      <c r="AI92" s="97"/>
      <c r="AJ92" s="97">
        <v>306.36</v>
      </c>
      <c r="AK92" s="97">
        <f t="shared" si="36"/>
        <v>0</v>
      </c>
      <c r="AL92" s="97">
        <f t="shared" si="37"/>
        <v>2240.6</v>
      </c>
      <c r="AM92" s="97">
        <f t="shared" si="38"/>
        <v>3080.4</v>
      </c>
      <c r="AN92" s="97">
        <f t="shared" si="39"/>
        <v>0</v>
      </c>
      <c r="AO92" s="97">
        <f t="shared" si="55"/>
        <v>118438.37062500001</v>
      </c>
      <c r="AP92" s="97">
        <f t="shared" si="40"/>
        <v>0</v>
      </c>
      <c r="AQ92" s="97"/>
      <c r="AR92" s="97">
        <f t="shared" si="42"/>
        <v>41186.272499999999</v>
      </c>
      <c r="AS92" s="97"/>
      <c r="AT92" s="97">
        <v>48.71</v>
      </c>
      <c r="AU92" s="97">
        <v>51.18</v>
      </c>
      <c r="AV92" s="97"/>
      <c r="AW92" s="97">
        <v>181.44</v>
      </c>
      <c r="AX92" s="97"/>
      <c r="AY92" s="97"/>
      <c r="AZ92" s="97">
        <v>348.05</v>
      </c>
      <c r="BA92" s="97">
        <f t="shared" si="43"/>
        <v>0</v>
      </c>
      <c r="BB92" s="97">
        <f t="shared" si="44"/>
        <v>16561.400000000001</v>
      </c>
      <c r="BC92" s="97">
        <f t="shared" si="45"/>
        <v>17401.2</v>
      </c>
      <c r="BD92" s="97">
        <f t="shared" si="46"/>
        <v>0</v>
      </c>
      <c r="BE92" s="97">
        <f t="shared" si="47"/>
        <v>179183.34</v>
      </c>
      <c r="BF92" s="97">
        <f t="shared" si="48"/>
        <v>0</v>
      </c>
      <c r="BG92" s="97">
        <f t="shared" si="49"/>
        <v>0</v>
      </c>
      <c r="BH92" s="97">
        <f t="shared" si="50"/>
        <v>46790.971875000003</v>
      </c>
      <c r="BI92" s="97">
        <f t="shared" si="51"/>
        <v>213145.94</v>
      </c>
    </row>
    <row r="93" spans="1:61" ht="15" hidden="1" x14ac:dyDescent="0.25">
      <c r="A93" s="216" t="s">
        <v>667</v>
      </c>
      <c r="B93" s="88" t="s">
        <v>244</v>
      </c>
      <c r="C93" s="86">
        <v>1920</v>
      </c>
      <c r="D93" s="104" t="s">
        <v>169</v>
      </c>
      <c r="E93" s="161" t="s">
        <v>830</v>
      </c>
      <c r="F93" s="158" t="s">
        <v>823</v>
      </c>
      <c r="G93" s="158">
        <v>0.23</v>
      </c>
      <c r="H93" s="190">
        <v>340</v>
      </c>
      <c r="I93" s="46">
        <v>987.5625</v>
      </c>
      <c r="J93" s="46">
        <v>134.4375</v>
      </c>
      <c r="K93" s="205"/>
      <c r="L93" s="205">
        <v>100</v>
      </c>
      <c r="M93" s="205">
        <v>150</v>
      </c>
      <c r="N93" s="205"/>
      <c r="O93" s="205">
        <v>1000</v>
      </c>
      <c r="P93" s="205"/>
      <c r="Q93" s="205"/>
      <c r="R93" s="194">
        <v>650</v>
      </c>
      <c r="S93" s="194">
        <f t="shared" si="29"/>
        <v>0</v>
      </c>
      <c r="T93" s="194">
        <f t="shared" si="30"/>
        <v>34000</v>
      </c>
      <c r="U93" s="194">
        <f t="shared" si="31"/>
        <v>51000</v>
      </c>
      <c r="V93" s="194">
        <f t="shared" si="32"/>
        <v>0</v>
      </c>
      <c r="W93" s="194">
        <f t="shared" si="54"/>
        <v>987562.5</v>
      </c>
      <c r="X93" s="194">
        <f t="shared" si="33"/>
        <v>0</v>
      </c>
      <c r="Y93" s="194">
        <f t="shared" si="34"/>
        <v>0</v>
      </c>
      <c r="Z93" s="194">
        <f t="shared" si="35"/>
        <v>87384.375</v>
      </c>
      <c r="AA93" s="97">
        <v>618181.81818181812</v>
      </c>
      <c r="AB93" s="97">
        <v>1090909.0909090908</v>
      </c>
      <c r="AC93" s="97"/>
      <c r="AD93" s="97">
        <v>6.59</v>
      </c>
      <c r="AE93" s="97">
        <v>9.06</v>
      </c>
      <c r="AF93" s="97"/>
      <c r="AG93" s="97">
        <v>119.93</v>
      </c>
      <c r="AH93" s="97"/>
      <c r="AI93" s="97"/>
      <c r="AJ93" s="97">
        <v>306.36</v>
      </c>
      <c r="AK93" s="97">
        <f t="shared" si="36"/>
        <v>0</v>
      </c>
      <c r="AL93" s="97">
        <f t="shared" si="37"/>
        <v>2240.6</v>
      </c>
      <c r="AM93" s="97">
        <f t="shared" si="38"/>
        <v>3080.4</v>
      </c>
      <c r="AN93" s="97">
        <f t="shared" si="39"/>
        <v>0</v>
      </c>
      <c r="AO93" s="97">
        <f t="shared" si="55"/>
        <v>118438.37062500001</v>
      </c>
      <c r="AP93" s="97">
        <f t="shared" si="40"/>
        <v>0</v>
      </c>
      <c r="AQ93" s="97"/>
      <c r="AR93" s="97">
        <f t="shared" si="42"/>
        <v>41186.272499999999</v>
      </c>
      <c r="AS93" s="97"/>
      <c r="AT93" s="97">
        <v>48.71</v>
      </c>
      <c r="AU93" s="97">
        <v>51.18</v>
      </c>
      <c r="AV93" s="97"/>
      <c r="AW93" s="97">
        <v>181.44</v>
      </c>
      <c r="AX93" s="97"/>
      <c r="AY93" s="97"/>
      <c r="AZ93" s="97">
        <v>348.05</v>
      </c>
      <c r="BA93" s="97">
        <f t="shared" si="43"/>
        <v>0</v>
      </c>
      <c r="BB93" s="97">
        <f t="shared" si="44"/>
        <v>16561.400000000001</v>
      </c>
      <c r="BC93" s="97">
        <f t="shared" si="45"/>
        <v>17401.2</v>
      </c>
      <c r="BD93" s="97">
        <f t="shared" si="46"/>
        <v>0</v>
      </c>
      <c r="BE93" s="97">
        <f t="shared" si="47"/>
        <v>179183.34</v>
      </c>
      <c r="BF93" s="97">
        <f t="shared" si="48"/>
        <v>0</v>
      </c>
      <c r="BG93" s="97">
        <f t="shared" si="49"/>
        <v>0</v>
      </c>
      <c r="BH93" s="97">
        <f t="shared" si="50"/>
        <v>46790.971875000003</v>
      </c>
      <c r="BI93" s="97">
        <f t="shared" si="51"/>
        <v>213145.94</v>
      </c>
    </row>
    <row r="94" spans="1:61" ht="15" hidden="1" x14ac:dyDescent="0.25">
      <c r="A94" s="216" t="s">
        <v>668</v>
      </c>
      <c r="B94" s="88" t="s">
        <v>246</v>
      </c>
      <c r="C94" s="86">
        <v>1920</v>
      </c>
      <c r="D94" s="104" t="s">
        <v>169</v>
      </c>
      <c r="E94" s="161" t="s">
        <v>830</v>
      </c>
      <c r="F94" s="158" t="s">
        <v>823</v>
      </c>
      <c r="G94" s="158">
        <v>0.23</v>
      </c>
      <c r="H94" s="190">
        <v>396</v>
      </c>
      <c r="I94" s="46">
        <v>1135.3625</v>
      </c>
      <c r="J94" s="46">
        <v>158.23750000000001</v>
      </c>
      <c r="K94" s="205"/>
      <c r="L94" s="205">
        <v>100</v>
      </c>
      <c r="M94" s="205">
        <v>150</v>
      </c>
      <c r="N94" s="205"/>
      <c r="O94" s="205">
        <v>1000</v>
      </c>
      <c r="P94" s="205"/>
      <c r="Q94" s="205"/>
      <c r="R94" s="194">
        <v>650</v>
      </c>
      <c r="S94" s="194">
        <f t="shared" si="29"/>
        <v>0</v>
      </c>
      <c r="T94" s="194">
        <f t="shared" si="30"/>
        <v>39600</v>
      </c>
      <c r="U94" s="194">
        <f t="shared" si="31"/>
        <v>59400</v>
      </c>
      <c r="V94" s="194">
        <f t="shared" si="32"/>
        <v>0</v>
      </c>
      <c r="W94" s="194">
        <f t="shared" si="54"/>
        <v>1135362.5</v>
      </c>
      <c r="X94" s="194">
        <f t="shared" si="33"/>
        <v>0</v>
      </c>
      <c r="Y94" s="194">
        <f t="shared" si="34"/>
        <v>0</v>
      </c>
      <c r="Z94" s="194">
        <f t="shared" si="35"/>
        <v>102854.37500000001</v>
      </c>
      <c r="AA94" s="97">
        <v>700000</v>
      </c>
      <c r="AB94" s="97">
        <v>1254545.4545454544</v>
      </c>
      <c r="AC94" s="97"/>
      <c r="AD94" s="97">
        <v>6.59</v>
      </c>
      <c r="AE94" s="97">
        <v>9.06</v>
      </c>
      <c r="AF94" s="97"/>
      <c r="AG94" s="97">
        <v>119.93</v>
      </c>
      <c r="AH94" s="97"/>
      <c r="AI94" s="97"/>
      <c r="AJ94" s="97">
        <v>306.36</v>
      </c>
      <c r="AK94" s="97">
        <f t="shared" si="36"/>
        <v>0</v>
      </c>
      <c r="AL94" s="97">
        <f t="shared" si="37"/>
        <v>2609.64</v>
      </c>
      <c r="AM94" s="97">
        <f t="shared" si="38"/>
        <v>3587.76</v>
      </c>
      <c r="AN94" s="97">
        <f t="shared" si="39"/>
        <v>0</v>
      </c>
      <c r="AO94" s="97">
        <f t="shared" si="55"/>
        <v>136164.02462499999</v>
      </c>
      <c r="AP94" s="97">
        <f t="shared" si="40"/>
        <v>0</v>
      </c>
      <c r="AQ94" s="97"/>
      <c r="AR94" s="97">
        <f t="shared" si="42"/>
        <v>48477.640500000009</v>
      </c>
      <c r="AS94" s="97"/>
      <c r="AT94" s="97">
        <v>48.71</v>
      </c>
      <c r="AU94" s="97">
        <v>51.18</v>
      </c>
      <c r="AV94" s="97"/>
      <c r="AW94" s="97">
        <v>181.44</v>
      </c>
      <c r="AX94" s="97"/>
      <c r="AY94" s="97"/>
      <c r="AZ94" s="97">
        <v>348.05</v>
      </c>
      <c r="BA94" s="97">
        <f t="shared" si="43"/>
        <v>0</v>
      </c>
      <c r="BB94" s="97">
        <f t="shared" si="44"/>
        <v>19289.16</v>
      </c>
      <c r="BC94" s="97">
        <f t="shared" si="45"/>
        <v>20267.28</v>
      </c>
      <c r="BD94" s="97">
        <f t="shared" si="46"/>
        <v>0</v>
      </c>
      <c r="BE94" s="97">
        <f t="shared" si="47"/>
        <v>206000.17199999999</v>
      </c>
      <c r="BF94" s="97">
        <f t="shared" si="48"/>
        <v>0</v>
      </c>
      <c r="BG94" s="97">
        <f t="shared" si="49"/>
        <v>0</v>
      </c>
      <c r="BH94" s="97">
        <f t="shared" si="50"/>
        <v>55074.561875000007</v>
      </c>
      <c r="BI94" s="97">
        <f t="shared" si="51"/>
        <v>245556.61199999999</v>
      </c>
    </row>
    <row r="95" spans="1:61" ht="15" hidden="1" x14ac:dyDescent="0.25">
      <c r="A95" s="216" t="s">
        <v>669</v>
      </c>
      <c r="B95" s="88" t="s">
        <v>248</v>
      </c>
      <c r="C95" s="86">
        <v>1920</v>
      </c>
      <c r="D95" s="104" t="s">
        <v>169</v>
      </c>
      <c r="E95" s="161" t="s">
        <v>830</v>
      </c>
      <c r="F95" s="158" t="s">
        <v>823</v>
      </c>
      <c r="G95" s="158">
        <v>0.23</v>
      </c>
      <c r="H95" s="190">
        <v>340</v>
      </c>
      <c r="I95" s="46">
        <v>987.5625</v>
      </c>
      <c r="J95" s="46">
        <v>134.4375</v>
      </c>
      <c r="K95" s="205"/>
      <c r="L95" s="205">
        <v>100</v>
      </c>
      <c r="M95" s="205">
        <v>150</v>
      </c>
      <c r="N95" s="205"/>
      <c r="O95" s="205">
        <v>1000</v>
      </c>
      <c r="P95" s="205"/>
      <c r="Q95" s="205"/>
      <c r="R95" s="194">
        <v>650</v>
      </c>
      <c r="S95" s="194">
        <f t="shared" si="29"/>
        <v>0</v>
      </c>
      <c r="T95" s="194">
        <f t="shared" si="30"/>
        <v>34000</v>
      </c>
      <c r="U95" s="194">
        <f t="shared" si="31"/>
        <v>51000</v>
      </c>
      <c r="V95" s="194">
        <f t="shared" si="32"/>
        <v>0</v>
      </c>
      <c r="W95" s="194">
        <f t="shared" si="54"/>
        <v>987562.5</v>
      </c>
      <c r="X95" s="194">
        <f t="shared" si="33"/>
        <v>0</v>
      </c>
      <c r="Y95" s="194">
        <f t="shared" si="34"/>
        <v>0</v>
      </c>
      <c r="Z95" s="194">
        <f t="shared" si="35"/>
        <v>87384.375</v>
      </c>
      <c r="AA95" s="97">
        <v>618181.81818181812</v>
      </c>
      <c r="AB95" s="97">
        <v>1090909.0909090908</v>
      </c>
      <c r="AC95" s="97"/>
      <c r="AD95" s="97">
        <v>6.59</v>
      </c>
      <c r="AE95" s="97">
        <v>9.06</v>
      </c>
      <c r="AF95" s="97"/>
      <c r="AG95" s="97">
        <v>119.93</v>
      </c>
      <c r="AH95" s="97"/>
      <c r="AI95" s="97"/>
      <c r="AJ95" s="97">
        <v>306.36</v>
      </c>
      <c r="AK95" s="97">
        <f t="shared" si="36"/>
        <v>0</v>
      </c>
      <c r="AL95" s="97">
        <f t="shared" si="37"/>
        <v>2240.6</v>
      </c>
      <c r="AM95" s="97">
        <f t="shared" si="38"/>
        <v>3080.4</v>
      </c>
      <c r="AN95" s="97">
        <f t="shared" si="39"/>
        <v>0</v>
      </c>
      <c r="AO95" s="97">
        <f t="shared" si="55"/>
        <v>118438.37062500001</v>
      </c>
      <c r="AP95" s="97">
        <f t="shared" si="40"/>
        <v>0</v>
      </c>
      <c r="AQ95" s="97"/>
      <c r="AR95" s="97">
        <f t="shared" si="42"/>
        <v>41186.272499999999</v>
      </c>
      <c r="AS95" s="97"/>
      <c r="AT95" s="97">
        <v>48.71</v>
      </c>
      <c r="AU95" s="97">
        <v>51.18</v>
      </c>
      <c r="AV95" s="97"/>
      <c r="AW95" s="97">
        <v>181.44</v>
      </c>
      <c r="AX95" s="97"/>
      <c r="AY95" s="97"/>
      <c r="AZ95" s="97">
        <v>348.05</v>
      </c>
      <c r="BA95" s="97">
        <f t="shared" si="43"/>
        <v>0</v>
      </c>
      <c r="BB95" s="97">
        <f t="shared" si="44"/>
        <v>16561.400000000001</v>
      </c>
      <c r="BC95" s="97">
        <f t="shared" si="45"/>
        <v>17401.2</v>
      </c>
      <c r="BD95" s="97">
        <f t="shared" si="46"/>
        <v>0</v>
      </c>
      <c r="BE95" s="97">
        <f t="shared" si="47"/>
        <v>179183.34</v>
      </c>
      <c r="BF95" s="97">
        <f t="shared" si="48"/>
        <v>0</v>
      </c>
      <c r="BG95" s="97">
        <f t="shared" si="49"/>
        <v>0</v>
      </c>
      <c r="BH95" s="97">
        <f t="shared" si="50"/>
        <v>46790.971875000003</v>
      </c>
      <c r="BI95" s="97">
        <f t="shared" si="51"/>
        <v>213145.94</v>
      </c>
    </row>
    <row r="96" spans="1:61" ht="15" hidden="1" x14ac:dyDescent="0.25">
      <c r="A96" s="216" t="s">
        <v>670</v>
      </c>
      <c r="B96" s="88" t="s">
        <v>250</v>
      </c>
      <c r="C96" s="86">
        <v>1920</v>
      </c>
      <c r="D96" s="104" t="s">
        <v>169</v>
      </c>
      <c r="E96" s="161" t="s">
        <v>830</v>
      </c>
      <c r="F96" s="158" t="s">
        <v>823</v>
      </c>
      <c r="G96" s="158">
        <v>0.23</v>
      </c>
      <c r="H96" s="190">
        <v>340</v>
      </c>
      <c r="I96" s="46">
        <v>987.5625</v>
      </c>
      <c r="J96" s="46">
        <v>134.4375</v>
      </c>
      <c r="K96" s="205"/>
      <c r="L96" s="205">
        <v>100</v>
      </c>
      <c r="M96" s="205">
        <v>150</v>
      </c>
      <c r="N96" s="205"/>
      <c r="O96" s="205">
        <v>1000</v>
      </c>
      <c r="P96" s="205"/>
      <c r="Q96" s="205"/>
      <c r="R96" s="194">
        <v>650</v>
      </c>
      <c r="S96" s="194">
        <f t="shared" si="29"/>
        <v>0</v>
      </c>
      <c r="T96" s="194">
        <f t="shared" si="30"/>
        <v>34000</v>
      </c>
      <c r="U96" s="194">
        <f t="shared" si="31"/>
        <v>51000</v>
      </c>
      <c r="V96" s="194">
        <f t="shared" si="32"/>
        <v>0</v>
      </c>
      <c r="W96" s="194">
        <f t="shared" si="54"/>
        <v>987562.5</v>
      </c>
      <c r="X96" s="194">
        <f t="shared" si="33"/>
        <v>0</v>
      </c>
      <c r="Y96" s="194">
        <f t="shared" si="34"/>
        <v>0</v>
      </c>
      <c r="Z96" s="194">
        <f t="shared" si="35"/>
        <v>87384.375</v>
      </c>
      <c r="AA96" s="97">
        <v>590909.09090909082</v>
      </c>
      <c r="AB96" s="97">
        <v>1036363.6363636362</v>
      </c>
      <c r="AC96" s="97"/>
      <c r="AD96" s="97">
        <v>6.59</v>
      </c>
      <c r="AE96" s="97">
        <v>9.06</v>
      </c>
      <c r="AF96" s="97"/>
      <c r="AG96" s="97">
        <v>119.93</v>
      </c>
      <c r="AH96" s="97"/>
      <c r="AI96" s="97"/>
      <c r="AJ96" s="97">
        <v>306.36</v>
      </c>
      <c r="AK96" s="97">
        <f t="shared" si="36"/>
        <v>0</v>
      </c>
      <c r="AL96" s="97">
        <f t="shared" si="37"/>
        <v>2240.6</v>
      </c>
      <c r="AM96" s="97">
        <f t="shared" si="38"/>
        <v>3080.4</v>
      </c>
      <c r="AN96" s="97">
        <f t="shared" si="39"/>
        <v>0</v>
      </c>
      <c r="AO96" s="97">
        <f t="shared" si="55"/>
        <v>118438.37062500001</v>
      </c>
      <c r="AP96" s="97">
        <f t="shared" si="40"/>
        <v>0</v>
      </c>
      <c r="AQ96" s="97"/>
      <c r="AR96" s="97">
        <f t="shared" si="42"/>
        <v>41186.272499999999</v>
      </c>
      <c r="AS96" s="97"/>
      <c r="AT96" s="97">
        <v>48.71</v>
      </c>
      <c r="AU96" s="97">
        <v>51.18</v>
      </c>
      <c r="AV96" s="97"/>
      <c r="AW96" s="97">
        <v>181.44</v>
      </c>
      <c r="AX96" s="97"/>
      <c r="AY96" s="97"/>
      <c r="AZ96" s="97">
        <v>348.05</v>
      </c>
      <c r="BA96" s="97">
        <f t="shared" si="43"/>
        <v>0</v>
      </c>
      <c r="BB96" s="97">
        <f t="shared" si="44"/>
        <v>16561.400000000001</v>
      </c>
      <c r="BC96" s="97">
        <f t="shared" si="45"/>
        <v>17401.2</v>
      </c>
      <c r="BD96" s="97">
        <f t="shared" si="46"/>
        <v>0</v>
      </c>
      <c r="BE96" s="97">
        <f t="shared" si="47"/>
        <v>179183.34</v>
      </c>
      <c r="BF96" s="97">
        <f t="shared" si="48"/>
        <v>0</v>
      </c>
      <c r="BG96" s="97">
        <f t="shared" si="49"/>
        <v>0</v>
      </c>
      <c r="BH96" s="97">
        <f t="shared" si="50"/>
        <v>46790.971875000003</v>
      </c>
      <c r="BI96" s="97">
        <f t="shared" si="51"/>
        <v>213145.94</v>
      </c>
    </row>
    <row r="97" spans="1:61" ht="15" hidden="1" x14ac:dyDescent="0.25">
      <c r="A97" s="216" t="s">
        <v>671</v>
      </c>
      <c r="B97" s="88" t="s">
        <v>252</v>
      </c>
      <c r="C97" s="86">
        <v>1920</v>
      </c>
      <c r="D97" s="104" t="s">
        <v>169</v>
      </c>
      <c r="E97" s="161" t="s">
        <v>830</v>
      </c>
      <c r="F97" s="158" t="s">
        <v>823</v>
      </c>
      <c r="G97" s="158">
        <v>0.23</v>
      </c>
      <c r="H97" s="190">
        <v>340</v>
      </c>
      <c r="I97" s="46">
        <v>987.5625</v>
      </c>
      <c r="J97" s="46">
        <v>134.4375</v>
      </c>
      <c r="K97" s="205"/>
      <c r="L97" s="205">
        <v>100</v>
      </c>
      <c r="M97" s="205">
        <v>150</v>
      </c>
      <c r="N97" s="205"/>
      <c r="O97" s="205">
        <v>1000</v>
      </c>
      <c r="P97" s="205"/>
      <c r="Q97" s="205"/>
      <c r="R97" s="194">
        <v>650</v>
      </c>
      <c r="S97" s="194">
        <f t="shared" si="29"/>
        <v>0</v>
      </c>
      <c r="T97" s="194">
        <f t="shared" si="30"/>
        <v>34000</v>
      </c>
      <c r="U97" s="194">
        <f t="shared" si="31"/>
        <v>51000</v>
      </c>
      <c r="V97" s="194">
        <f t="shared" si="32"/>
        <v>0</v>
      </c>
      <c r="W97" s="194">
        <f t="shared" si="54"/>
        <v>987562.5</v>
      </c>
      <c r="X97" s="194">
        <f t="shared" si="33"/>
        <v>0</v>
      </c>
      <c r="Y97" s="194">
        <f t="shared" si="34"/>
        <v>0</v>
      </c>
      <c r="Z97" s="194">
        <f t="shared" si="35"/>
        <v>87384.375</v>
      </c>
      <c r="AA97" s="97">
        <v>618181.81818181812</v>
      </c>
      <c r="AB97" s="97">
        <v>1090909.0909090908</v>
      </c>
      <c r="AC97" s="97"/>
      <c r="AD97" s="97">
        <v>6.59</v>
      </c>
      <c r="AE97" s="97">
        <v>9.06</v>
      </c>
      <c r="AF97" s="97"/>
      <c r="AG97" s="97">
        <v>119.93</v>
      </c>
      <c r="AH97" s="97"/>
      <c r="AI97" s="97"/>
      <c r="AJ97" s="97">
        <v>306.36</v>
      </c>
      <c r="AK97" s="97">
        <f t="shared" si="36"/>
        <v>0</v>
      </c>
      <c r="AL97" s="97">
        <f t="shared" si="37"/>
        <v>2240.6</v>
      </c>
      <c r="AM97" s="97">
        <f t="shared" si="38"/>
        <v>3080.4</v>
      </c>
      <c r="AN97" s="97">
        <f t="shared" si="39"/>
        <v>0</v>
      </c>
      <c r="AO97" s="97">
        <f t="shared" si="55"/>
        <v>118438.37062500001</v>
      </c>
      <c r="AP97" s="97">
        <f t="shared" si="40"/>
        <v>0</v>
      </c>
      <c r="AQ97" s="97"/>
      <c r="AR97" s="97">
        <f t="shared" si="42"/>
        <v>41186.272499999999</v>
      </c>
      <c r="AS97" s="97"/>
      <c r="AT97" s="97">
        <v>48.71</v>
      </c>
      <c r="AU97" s="97">
        <v>51.18</v>
      </c>
      <c r="AV97" s="97"/>
      <c r="AW97" s="97">
        <v>181.44</v>
      </c>
      <c r="AX97" s="97"/>
      <c r="AY97" s="97"/>
      <c r="AZ97" s="97">
        <v>348.05</v>
      </c>
      <c r="BA97" s="97">
        <f t="shared" si="43"/>
        <v>0</v>
      </c>
      <c r="BB97" s="97">
        <f t="shared" si="44"/>
        <v>16561.400000000001</v>
      </c>
      <c r="BC97" s="97">
        <f t="shared" si="45"/>
        <v>17401.2</v>
      </c>
      <c r="BD97" s="97">
        <f t="shared" si="46"/>
        <v>0</v>
      </c>
      <c r="BE97" s="97">
        <f t="shared" si="47"/>
        <v>179183.34</v>
      </c>
      <c r="BF97" s="97">
        <f t="shared" si="48"/>
        <v>0</v>
      </c>
      <c r="BG97" s="97">
        <f t="shared" si="49"/>
        <v>0</v>
      </c>
      <c r="BH97" s="97">
        <f t="shared" si="50"/>
        <v>46790.971875000003</v>
      </c>
      <c r="BI97" s="97">
        <f t="shared" si="51"/>
        <v>213145.94</v>
      </c>
    </row>
    <row r="98" spans="1:61" ht="15" hidden="1" x14ac:dyDescent="0.25">
      <c r="A98" s="216" t="s">
        <v>672</v>
      </c>
      <c r="B98" s="88" t="s">
        <v>254</v>
      </c>
      <c r="C98" s="86">
        <v>1920</v>
      </c>
      <c r="D98" s="104" t="s">
        <v>169</v>
      </c>
      <c r="E98" s="161" t="s">
        <v>830</v>
      </c>
      <c r="F98" s="158" t="s">
        <v>823</v>
      </c>
      <c r="G98" s="158">
        <v>0.23</v>
      </c>
      <c r="H98" s="190">
        <v>340</v>
      </c>
      <c r="I98" s="46">
        <v>987.5625</v>
      </c>
      <c r="J98" s="46">
        <v>134.4375</v>
      </c>
      <c r="K98" s="205"/>
      <c r="L98" s="205">
        <v>100</v>
      </c>
      <c r="M98" s="205">
        <v>150</v>
      </c>
      <c r="N98" s="205"/>
      <c r="O98" s="205">
        <v>1000</v>
      </c>
      <c r="P98" s="205"/>
      <c r="Q98" s="205"/>
      <c r="R98" s="194">
        <v>650</v>
      </c>
      <c r="S98" s="194">
        <f t="shared" si="29"/>
        <v>0</v>
      </c>
      <c r="T98" s="194">
        <f t="shared" si="30"/>
        <v>34000</v>
      </c>
      <c r="U98" s="194">
        <f t="shared" si="31"/>
        <v>51000</v>
      </c>
      <c r="V98" s="194">
        <f t="shared" si="32"/>
        <v>0</v>
      </c>
      <c r="W98" s="194">
        <f t="shared" si="54"/>
        <v>987562.5</v>
      </c>
      <c r="X98" s="194">
        <f t="shared" si="33"/>
        <v>0</v>
      </c>
      <c r="Y98" s="194">
        <f t="shared" si="34"/>
        <v>0</v>
      </c>
      <c r="Z98" s="194">
        <f t="shared" si="35"/>
        <v>87384.375</v>
      </c>
      <c r="AA98" s="97">
        <v>618181.81818181812</v>
      </c>
      <c r="AB98" s="97">
        <v>1090909.0909090908</v>
      </c>
      <c r="AC98" s="97"/>
      <c r="AD98" s="97">
        <v>6.59</v>
      </c>
      <c r="AE98" s="97">
        <v>9.06</v>
      </c>
      <c r="AF98" s="97"/>
      <c r="AG98" s="97">
        <v>119.93</v>
      </c>
      <c r="AH98" s="97"/>
      <c r="AI98" s="97"/>
      <c r="AJ98" s="97">
        <v>306.36</v>
      </c>
      <c r="AK98" s="97">
        <f t="shared" si="36"/>
        <v>0</v>
      </c>
      <c r="AL98" s="97">
        <f t="shared" si="37"/>
        <v>2240.6</v>
      </c>
      <c r="AM98" s="97">
        <f t="shared" si="38"/>
        <v>3080.4</v>
      </c>
      <c r="AN98" s="97">
        <f t="shared" si="39"/>
        <v>0</v>
      </c>
      <c r="AO98" s="97">
        <f t="shared" si="55"/>
        <v>118438.37062500001</v>
      </c>
      <c r="AP98" s="97">
        <f t="shared" si="40"/>
        <v>0</v>
      </c>
      <c r="AQ98" s="97"/>
      <c r="AR98" s="97">
        <f t="shared" si="42"/>
        <v>41186.272499999999</v>
      </c>
      <c r="AS98" s="97"/>
      <c r="AT98" s="97">
        <v>48.71</v>
      </c>
      <c r="AU98" s="97">
        <v>51.18</v>
      </c>
      <c r="AV98" s="97"/>
      <c r="AW98" s="97">
        <v>181.44</v>
      </c>
      <c r="AX98" s="97"/>
      <c r="AY98" s="97"/>
      <c r="AZ98" s="97">
        <v>348.05</v>
      </c>
      <c r="BA98" s="97">
        <f t="shared" si="43"/>
        <v>0</v>
      </c>
      <c r="BB98" s="97">
        <f t="shared" si="44"/>
        <v>16561.400000000001</v>
      </c>
      <c r="BC98" s="97">
        <f t="shared" si="45"/>
        <v>17401.2</v>
      </c>
      <c r="BD98" s="97">
        <f t="shared" si="46"/>
        <v>0</v>
      </c>
      <c r="BE98" s="97">
        <f t="shared" si="47"/>
        <v>179183.34</v>
      </c>
      <c r="BF98" s="97">
        <f t="shared" si="48"/>
        <v>0</v>
      </c>
      <c r="BG98" s="97">
        <f t="shared" si="49"/>
        <v>0</v>
      </c>
      <c r="BH98" s="97">
        <f t="shared" si="50"/>
        <v>46790.971875000003</v>
      </c>
      <c r="BI98" s="97">
        <f t="shared" si="51"/>
        <v>213145.94</v>
      </c>
    </row>
    <row r="99" spans="1:61" ht="15" hidden="1" x14ac:dyDescent="0.25">
      <c r="A99" s="216" t="s">
        <v>673</v>
      </c>
      <c r="B99" s="88" t="s">
        <v>256</v>
      </c>
      <c r="C99" s="86">
        <v>1920</v>
      </c>
      <c r="D99" s="104" t="s">
        <v>169</v>
      </c>
      <c r="E99" s="158" t="s">
        <v>830</v>
      </c>
      <c r="F99" s="158" t="s">
        <v>823</v>
      </c>
      <c r="G99" s="158">
        <v>0.23</v>
      </c>
      <c r="H99" s="190">
        <v>505</v>
      </c>
      <c r="I99" s="46">
        <v>1646.28125</v>
      </c>
      <c r="J99" s="46">
        <v>251.21875</v>
      </c>
      <c r="K99" s="205"/>
      <c r="L99" s="205">
        <v>100</v>
      </c>
      <c r="M99" s="205">
        <v>150</v>
      </c>
      <c r="N99" s="205"/>
      <c r="O99" s="205">
        <v>1000</v>
      </c>
      <c r="P99" s="205"/>
      <c r="Q99" s="205"/>
      <c r="R99" s="194">
        <v>650</v>
      </c>
      <c r="S99" s="194">
        <f t="shared" si="29"/>
        <v>0</v>
      </c>
      <c r="T99" s="194">
        <f t="shared" si="30"/>
        <v>50500</v>
      </c>
      <c r="U99" s="194">
        <f t="shared" si="31"/>
        <v>75750</v>
      </c>
      <c r="V99" s="194">
        <f t="shared" si="32"/>
        <v>0</v>
      </c>
      <c r="W99" s="194">
        <f t="shared" si="54"/>
        <v>1646281.25</v>
      </c>
      <c r="X99" s="194">
        <f t="shared" si="33"/>
        <v>0</v>
      </c>
      <c r="Y99" s="194">
        <f t="shared" si="34"/>
        <v>0</v>
      </c>
      <c r="Z99" s="194">
        <f t="shared" si="35"/>
        <v>163292.1875</v>
      </c>
      <c r="AA99" s="97">
        <v>1027272.7272727273</v>
      </c>
      <c r="AB99" s="97">
        <v>1909090.9090909089</v>
      </c>
      <c r="AC99" s="97"/>
      <c r="AD99" s="97">
        <v>6.59</v>
      </c>
      <c r="AE99" s="97">
        <v>9.06</v>
      </c>
      <c r="AF99" s="97"/>
      <c r="AG99" s="97">
        <v>119.93</v>
      </c>
      <c r="AH99" s="97"/>
      <c r="AI99" s="97"/>
      <c r="AJ99" s="97">
        <v>306.36</v>
      </c>
      <c r="AK99" s="97">
        <f t="shared" si="36"/>
        <v>0</v>
      </c>
      <c r="AL99" s="97">
        <f t="shared" si="37"/>
        <v>3327.95</v>
      </c>
      <c r="AM99" s="97">
        <f t="shared" si="38"/>
        <v>4575.3</v>
      </c>
      <c r="AN99" s="97">
        <f t="shared" si="39"/>
        <v>0</v>
      </c>
      <c r="AO99" s="97">
        <f t="shared" si="55"/>
        <v>197438.5103125</v>
      </c>
      <c r="AP99" s="97">
        <f t="shared" si="40"/>
        <v>0</v>
      </c>
      <c r="AQ99" s="97"/>
      <c r="AR99" s="97">
        <f t="shared" si="42"/>
        <v>76963.376250000001</v>
      </c>
      <c r="AS99" s="97"/>
      <c r="AT99" s="97">
        <v>48.71</v>
      </c>
      <c r="AU99" s="97">
        <v>51.18</v>
      </c>
      <c r="AV99" s="97"/>
      <c r="AW99" s="97">
        <v>181.44</v>
      </c>
      <c r="AX99" s="97"/>
      <c r="AY99" s="97"/>
      <c r="AZ99" s="97">
        <v>348.05</v>
      </c>
      <c r="BA99" s="97">
        <f t="shared" si="43"/>
        <v>0</v>
      </c>
      <c r="BB99" s="97">
        <f t="shared" si="44"/>
        <v>24598.55</v>
      </c>
      <c r="BC99" s="97">
        <f t="shared" si="45"/>
        <v>25845.9</v>
      </c>
      <c r="BD99" s="97">
        <f t="shared" si="46"/>
        <v>0</v>
      </c>
      <c r="BE99" s="97">
        <f t="shared" si="47"/>
        <v>298701.27</v>
      </c>
      <c r="BF99" s="97">
        <f t="shared" si="48"/>
        <v>0</v>
      </c>
      <c r="BG99" s="97">
        <f t="shared" si="49"/>
        <v>0</v>
      </c>
      <c r="BH99" s="97">
        <f t="shared" si="50"/>
        <v>87436.685937500006</v>
      </c>
      <c r="BI99" s="97">
        <f t="shared" si="51"/>
        <v>349145.72000000003</v>
      </c>
    </row>
    <row r="100" spans="1:61" ht="15" hidden="1" x14ac:dyDescent="0.25">
      <c r="A100" s="216" t="s">
        <v>674</v>
      </c>
      <c r="B100" s="88" t="s">
        <v>258</v>
      </c>
      <c r="C100" s="86">
        <v>1920</v>
      </c>
      <c r="D100" s="104" t="s">
        <v>169</v>
      </c>
      <c r="E100" s="161" t="s">
        <v>830</v>
      </c>
      <c r="F100" s="158" t="s">
        <v>823</v>
      </c>
      <c r="G100" s="158">
        <v>0.23</v>
      </c>
      <c r="H100" s="190">
        <v>340</v>
      </c>
      <c r="I100" s="46">
        <v>987.5625</v>
      </c>
      <c r="J100" s="46">
        <v>134.4375</v>
      </c>
      <c r="K100" s="205"/>
      <c r="L100" s="205">
        <v>100</v>
      </c>
      <c r="M100" s="205">
        <v>150</v>
      </c>
      <c r="N100" s="205"/>
      <c r="O100" s="205">
        <v>1000</v>
      </c>
      <c r="P100" s="205"/>
      <c r="Q100" s="205"/>
      <c r="R100" s="194">
        <v>650</v>
      </c>
      <c r="S100" s="194">
        <f t="shared" si="29"/>
        <v>0</v>
      </c>
      <c r="T100" s="194">
        <f t="shared" si="30"/>
        <v>34000</v>
      </c>
      <c r="U100" s="194">
        <f t="shared" si="31"/>
        <v>51000</v>
      </c>
      <c r="V100" s="194">
        <f t="shared" si="32"/>
        <v>0</v>
      </c>
      <c r="W100" s="194">
        <f t="shared" si="54"/>
        <v>987562.5</v>
      </c>
      <c r="X100" s="194">
        <f t="shared" si="33"/>
        <v>0</v>
      </c>
      <c r="Y100" s="194">
        <f t="shared" si="34"/>
        <v>0</v>
      </c>
      <c r="Z100" s="194">
        <f t="shared" si="35"/>
        <v>87384.375</v>
      </c>
      <c r="AA100" s="97">
        <v>618181.81818181812</v>
      </c>
      <c r="AB100" s="97">
        <v>1090909.0909090908</v>
      </c>
      <c r="AC100" s="97"/>
      <c r="AD100" s="97">
        <v>6.59</v>
      </c>
      <c r="AE100" s="97">
        <v>9.06</v>
      </c>
      <c r="AF100" s="97"/>
      <c r="AG100" s="97">
        <v>119.93</v>
      </c>
      <c r="AH100" s="97"/>
      <c r="AI100" s="97"/>
      <c r="AJ100" s="97">
        <v>306.36</v>
      </c>
      <c r="AK100" s="97">
        <f t="shared" si="36"/>
        <v>0</v>
      </c>
      <c r="AL100" s="97">
        <f t="shared" si="37"/>
        <v>2240.6</v>
      </c>
      <c r="AM100" s="97">
        <f t="shared" si="38"/>
        <v>3080.4</v>
      </c>
      <c r="AN100" s="97">
        <f t="shared" si="39"/>
        <v>0</v>
      </c>
      <c r="AO100" s="97">
        <f t="shared" si="55"/>
        <v>118438.37062500001</v>
      </c>
      <c r="AP100" s="97">
        <f t="shared" si="40"/>
        <v>0</v>
      </c>
      <c r="AQ100" s="97"/>
      <c r="AR100" s="97">
        <f t="shared" si="42"/>
        <v>41186.272499999999</v>
      </c>
      <c r="AS100" s="97"/>
      <c r="AT100" s="97">
        <v>48.71</v>
      </c>
      <c r="AU100" s="97">
        <v>51.18</v>
      </c>
      <c r="AV100" s="97"/>
      <c r="AW100" s="97">
        <v>181.44</v>
      </c>
      <c r="AX100" s="97"/>
      <c r="AY100" s="97"/>
      <c r="AZ100" s="97">
        <v>348.05</v>
      </c>
      <c r="BA100" s="97">
        <f t="shared" si="43"/>
        <v>0</v>
      </c>
      <c r="BB100" s="97">
        <f t="shared" si="44"/>
        <v>16561.400000000001</v>
      </c>
      <c r="BC100" s="97">
        <f t="shared" si="45"/>
        <v>17401.2</v>
      </c>
      <c r="BD100" s="97">
        <f t="shared" si="46"/>
        <v>0</v>
      </c>
      <c r="BE100" s="97">
        <f t="shared" si="47"/>
        <v>179183.34</v>
      </c>
      <c r="BF100" s="97">
        <f t="shared" si="48"/>
        <v>0</v>
      </c>
      <c r="BG100" s="97">
        <f t="shared" si="49"/>
        <v>0</v>
      </c>
      <c r="BH100" s="97">
        <f t="shared" si="50"/>
        <v>46790.971875000003</v>
      </c>
      <c r="BI100" s="97">
        <f t="shared" si="51"/>
        <v>213145.94</v>
      </c>
    </row>
    <row r="101" spans="1:61" ht="15" hidden="1" x14ac:dyDescent="0.25">
      <c r="A101" s="216" t="s">
        <v>675</v>
      </c>
      <c r="B101" s="88" t="s">
        <v>260</v>
      </c>
      <c r="C101" s="86">
        <v>1920</v>
      </c>
      <c r="D101" s="104" t="s">
        <v>169</v>
      </c>
      <c r="E101" s="161" t="s">
        <v>830</v>
      </c>
      <c r="F101" s="158" t="s">
        <v>823</v>
      </c>
      <c r="G101" s="158">
        <v>0.23</v>
      </c>
      <c r="H101" s="190">
        <v>340</v>
      </c>
      <c r="I101" s="46">
        <v>987.5625</v>
      </c>
      <c r="J101" s="46">
        <v>134.4375</v>
      </c>
      <c r="K101" s="205"/>
      <c r="L101" s="205">
        <v>100</v>
      </c>
      <c r="M101" s="205">
        <v>150</v>
      </c>
      <c r="N101" s="205"/>
      <c r="O101" s="205">
        <v>1000</v>
      </c>
      <c r="P101" s="205"/>
      <c r="Q101" s="205"/>
      <c r="R101" s="194">
        <v>650</v>
      </c>
      <c r="S101" s="194">
        <f t="shared" si="29"/>
        <v>0</v>
      </c>
      <c r="T101" s="194">
        <f t="shared" si="30"/>
        <v>34000</v>
      </c>
      <c r="U101" s="194">
        <f t="shared" si="31"/>
        <v>51000</v>
      </c>
      <c r="V101" s="194">
        <f t="shared" si="32"/>
        <v>0</v>
      </c>
      <c r="W101" s="194">
        <f t="shared" si="54"/>
        <v>987562.5</v>
      </c>
      <c r="X101" s="194">
        <f t="shared" si="33"/>
        <v>0</v>
      </c>
      <c r="Y101" s="194">
        <f t="shared" si="34"/>
        <v>0</v>
      </c>
      <c r="Z101" s="194">
        <f t="shared" si="35"/>
        <v>87384.375</v>
      </c>
      <c r="AA101" s="97">
        <v>618181.81818181812</v>
      </c>
      <c r="AB101" s="97">
        <v>1090909.0909090908</v>
      </c>
      <c r="AC101" s="97"/>
      <c r="AD101" s="97">
        <v>6.59</v>
      </c>
      <c r="AE101" s="97">
        <v>9.06</v>
      </c>
      <c r="AF101" s="97"/>
      <c r="AG101" s="97">
        <v>119.93</v>
      </c>
      <c r="AH101" s="97"/>
      <c r="AI101" s="97"/>
      <c r="AJ101" s="97">
        <v>306.36</v>
      </c>
      <c r="AK101" s="97">
        <f t="shared" si="36"/>
        <v>0</v>
      </c>
      <c r="AL101" s="97">
        <f t="shared" si="37"/>
        <v>2240.6</v>
      </c>
      <c r="AM101" s="97">
        <f t="shared" si="38"/>
        <v>3080.4</v>
      </c>
      <c r="AN101" s="97">
        <f t="shared" si="39"/>
        <v>0</v>
      </c>
      <c r="AO101" s="97">
        <f t="shared" si="55"/>
        <v>118438.37062500001</v>
      </c>
      <c r="AP101" s="97">
        <f t="shared" si="40"/>
        <v>0</v>
      </c>
      <c r="AQ101" s="97"/>
      <c r="AR101" s="97">
        <f t="shared" si="42"/>
        <v>41186.272499999999</v>
      </c>
      <c r="AS101" s="97"/>
      <c r="AT101" s="97">
        <v>48.71</v>
      </c>
      <c r="AU101" s="97">
        <v>51.18</v>
      </c>
      <c r="AV101" s="97"/>
      <c r="AW101" s="97">
        <v>181.44</v>
      </c>
      <c r="AX101" s="97"/>
      <c r="AY101" s="97"/>
      <c r="AZ101" s="97">
        <v>348.05</v>
      </c>
      <c r="BA101" s="97">
        <f t="shared" si="43"/>
        <v>0</v>
      </c>
      <c r="BB101" s="97">
        <f t="shared" si="44"/>
        <v>16561.400000000001</v>
      </c>
      <c r="BC101" s="97">
        <f t="shared" si="45"/>
        <v>17401.2</v>
      </c>
      <c r="BD101" s="97">
        <f t="shared" si="46"/>
        <v>0</v>
      </c>
      <c r="BE101" s="97">
        <f t="shared" si="47"/>
        <v>179183.34</v>
      </c>
      <c r="BF101" s="97">
        <f t="shared" si="48"/>
        <v>0</v>
      </c>
      <c r="BG101" s="97">
        <f t="shared" si="49"/>
        <v>0</v>
      </c>
      <c r="BH101" s="97">
        <f t="shared" si="50"/>
        <v>46790.971875000003</v>
      </c>
      <c r="BI101" s="97">
        <f t="shared" si="51"/>
        <v>213145.94</v>
      </c>
    </row>
    <row r="102" spans="1:61" ht="15" hidden="1" x14ac:dyDescent="0.25">
      <c r="A102" s="216" t="s">
        <v>676</v>
      </c>
      <c r="B102" s="88" t="s">
        <v>262</v>
      </c>
      <c r="C102" s="86">
        <v>1920</v>
      </c>
      <c r="D102" s="104" t="s">
        <v>169</v>
      </c>
      <c r="E102" s="161" t="s">
        <v>830</v>
      </c>
      <c r="F102" s="158" t="s">
        <v>823</v>
      </c>
      <c r="G102" s="158">
        <v>0.23</v>
      </c>
      <c r="H102" s="190">
        <v>340</v>
      </c>
      <c r="I102" s="46">
        <v>987.5625</v>
      </c>
      <c r="J102" s="46">
        <v>134.4375</v>
      </c>
      <c r="K102" s="205"/>
      <c r="L102" s="205">
        <v>100</v>
      </c>
      <c r="M102" s="205">
        <v>150</v>
      </c>
      <c r="N102" s="205"/>
      <c r="O102" s="205">
        <v>1000</v>
      </c>
      <c r="P102" s="205"/>
      <c r="Q102" s="205"/>
      <c r="R102" s="194">
        <v>650</v>
      </c>
      <c r="S102" s="194">
        <f t="shared" si="29"/>
        <v>0</v>
      </c>
      <c r="T102" s="194">
        <f t="shared" si="30"/>
        <v>34000</v>
      </c>
      <c r="U102" s="194">
        <f t="shared" si="31"/>
        <v>51000</v>
      </c>
      <c r="V102" s="194">
        <f t="shared" si="32"/>
        <v>0</v>
      </c>
      <c r="W102" s="194">
        <f t="shared" si="54"/>
        <v>987562.5</v>
      </c>
      <c r="X102" s="194">
        <f t="shared" si="33"/>
        <v>0</v>
      </c>
      <c r="Y102" s="194">
        <f t="shared" si="34"/>
        <v>0</v>
      </c>
      <c r="Z102" s="194">
        <f t="shared" si="35"/>
        <v>87384.375</v>
      </c>
      <c r="AA102" s="97">
        <v>590909.09090909082</v>
      </c>
      <c r="AB102" s="97">
        <v>1036363.6363636362</v>
      </c>
      <c r="AC102" s="97"/>
      <c r="AD102" s="97">
        <v>6.59</v>
      </c>
      <c r="AE102" s="97">
        <v>9.06</v>
      </c>
      <c r="AF102" s="97"/>
      <c r="AG102" s="97">
        <v>119.93</v>
      </c>
      <c r="AH102" s="97"/>
      <c r="AI102" s="97"/>
      <c r="AJ102" s="97">
        <v>306.36</v>
      </c>
      <c r="AK102" s="97">
        <f t="shared" si="36"/>
        <v>0</v>
      </c>
      <c r="AL102" s="97">
        <f t="shared" si="37"/>
        <v>2240.6</v>
      </c>
      <c r="AM102" s="97">
        <f t="shared" si="38"/>
        <v>3080.4</v>
      </c>
      <c r="AN102" s="97">
        <f t="shared" si="39"/>
        <v>0</v>
      </c>
      <c r="AO102" s="97">
        <f t="shared" si="55"/>
        <v>118438.37062500001</v>
      </c>
      <c r="AP102" s="97">
        <f t="shared" si="40"/>
        <v>0</v>
      </c>
      <c r="AQ102" s="97"/>
      <c r="AR102" s="97">
        <f t="shared" si="42"/>
        <v>41186.272499999999</v>
      </c>
      <c r="AS102" s="97"/>
      <c r="AT102" s="97">
        <v>48.71</v>
      </c>
      <c r="AU102" s="97">
        <v>51.18</v>
      </c>
      <c r="AV102" s="97"/>
      <c r="AW102" s="97">
        <v>181.44</v>
      </c>
      <c r="AX102" s="97"/>
      <c r="AY102" s="97"/>
      <c r="AZ102" s="97">
        <v>348.05</v>
      </c>
      <c r="BA102" s="97">
        <f t="shared" si="43"/>
        <v>0</v>
      </c>
      <c r="BB102" s="97">
        <f t="shared" si="44"/>
        <v>16561.400000000001</v>
      </c>
      <c r="BC102" s="97">
        <f t="shared" si="45"/>
        <v>17401.2</v>
      </c>
      <c r="BD102" s="97">
        <f t="shared" si="46"/>
        <v>0</v>
      </c>
      <c r="BE102" s="97">
        <f t="shared" si="47"/>
        <v>179183.34</v>
      </c>
      <c r="BF102" s="97">
        <f t="shared" si="48"/>
        <v>0</v>
      </c>
      <c r="BG102" s="97">
        <f t="shared" si="49"/>
        <v>0</v>
      </c>
      <c r="BH102" s="97">
        <f t="shared" si="50"/>
        <v>46790.971875000003</v>
      </c>
      <c r="BI102" s="97">
        <f t="shared" si="51"/>
        <v>213145.94</v>
      </c>
    </row>
    <row r="103" spans="1:61" ht="15" hidden="1" x14ac:dyDescent="0.25">
      <c r="A103" s="216" t="s">
        <v>677</v>
      </c>
      <c r="B103" s="88" t="s">
        <v>264</v>
      </c>
      <c r="C103" s="86">
        <v>1920</v>
      </c>
      <c r="D103" s="104" t="s">
        <v>169</v>
      </c>
      <c r="E103" s="161" t="s">
        <v>830</v>
      </c>
      <c r="F103" s="158" t="s">
        <v>823</v>
      </c>
      <c r="G103" s="158">
        <v>0.23</v>
      </c>
      <c r="H103" s="190">
        <v>340</v>
      </c>
      <c r="I103" s="46">
        <v>987.5625</v>
      </c>
      <c r="J103" s="46">
        <v>134.4375</v>
      </c>
      <c r="K103" s="205"/>
      <c r="L103" s="205">
        <v>100</v>
      </c>
      <c r="M103" s="205">
        <v>150</v>
      </c>
      <c r="N103" s="205"/>
      <c r="O103" s="205">
        <v>1000</v>
      </c>
      <c r="P103" s="205"/>
      <c r="Q103" s="205"/>
      <c r="R103" s="194">
        <v>650</v>
      </c>
      <c r="S103" s="194">
        <f t="shared" si="29"/>
        <v>0</v>
      </c>
      <c r="T103" s="194">
        <f t="shared" si="30"/>
        <v>34000</v>
      </c>
      <c r="U103" s="194">
        <f t="shared" si="31"/>
        <v>51000</v>
      </c>
      <c r="V103" s="194">
        <f t="shared" si="32"/>
        <v>0</v>
      </c>
      <c r="W103" s="194">
        <f t="shared" si="54"/>
        <v>987562.5</v>
      </c>
      <c r="X103" s="194">
        <f t="shared" si="33"/>
        <v>0</v>
      </c>
      <c r="Y103" s="194">
        <f t="shared" si="34"/>
        <v>0</v>
      </c>
      <c r="Z103" s="194">
        <f t="shared" si="35"/>
        <v>87384.375</v>
      </c>
      <c r="AA103" s="97">
        <v>590909.09090909082</v>
      </c>
      <c r="AB103" s="97">
        <v>1036363.6363636362</v>
      </c>
      <c r="AC103" s="97"/>
      <c r="AD103" s="97">
        <v>6.59</v>
      </c>
      <c r="AE103" s="97">
        <v>9.06</v>
      </c>
      <c r="AF103" s="97"/>
      <c r="AG103" s="97">
        <v>119.93</v>
      </c>
      <c r="AH103" s="97"/>
      <c r="AI103" s="97"/>
      <c r="AJ103" s="97">
        <v>306.36</v>
      </c>
      <c r="AK103" s="97">
        <f t="shared" si="36"/>
        <v>0</v>
      </c>
      <c r="AL103" s="97">
        <f t="shared" si="37"/>
        <v>2240.6</v>
      </c>
      <c r="AM103" s="97">
        <f t="shared" si="38"/>
        <v>3080.4</v>
      </c>
      <c r="AN103" s="97">
        <f t="shared" si="39"/>
        <v>0</v>
      </c>
      <c r="AO103" s="97">
        <f t="shared" si="55"/>
        <v>118438.37062500001</v>
      </c>
      <c r="AP103" s="97">
        <f t="shared" si="40"/>
        <v>0</v>
      </c>
      <c r="AQ103" s="97"/>
      <c r="AR103" s="97">
        <f t="shared" si="42"/>
        <v>41186.272499999999</v>
      </c>
      <c r="AS103" s="97"/>
      <c r="AT103" s="97">
        <v>48.71</v>
      </c>
      <c r="AU103" s="97">
        <v>51.18</v>
      </c>
      <c r="AV103" s="97"/>
      <c r="AW103" s="97">
        <v>181.44</v>
      </c>
      <c r="AX103" s="97"/>
      <c r="AY103" s="97"/>
      <c r="AZ103" s="97">
        <v>348.05</v>
      </c>
      <c r="BA103" s="97">
        <f t="shared" si="43"/>
        <v>0</v>
      </c>
      <c r="BB103" s="97">
        <f t="shared" si="44"/>
        <v>16561.400000000001</v>
      </c>
      <c r="BC103" s="97">
        <f t="shared" si="45"/>
        <v>17401.2</v>
      </c>
      <c r="BD103" s="97">
        <f t="shared" si="46"/>
        <v>0</v>
      </c>
      <c r="BE103" s="97">
        <f t="shared" si="47"/>
        <v>179183.34</v>
      </c>
      <c r="BF103" s="97">
        <f t="shared" si="48"/>
        <v>0</v>
      </c>
      <c r="BG103" s="97">
        <f t="shared" si="49"/>
        <v>0</v>
      </c>
      <c r="BH103" s="97">
        <f t="shared" si="50"/>
        <v>46790.971875000003</v>
      </c>
      <c r="BI103" s="97">
        <f t="shared" si="51"/>
        <v>213145.94</v>
      </c>
    </row>
    <row r="104" spans="1:61" ht="15" hidden="1" x14ac:dyDescent="0.25">
      <c r="A104" s="212" t="s">
        <v>678</v>
      </c>
      <c r="B104" s="88" t="s">
        <v>266</v>
      </c>
      <c r="C104" s="86">
        <v>1961</v>
      </c>
      <c r="D104" s="104" t="s">
        <v>114</v>
      </c>
      <c r="E104" s="158" t="s">
        <v>830</v>
      </c>
      <c r="F104" s="158" t="s">
        <v>823</v>
      </c>
      <c r="G104" s="158">
        <v>0.23</v>
      </c>
      <c r="H104" s="190">
        <v>2622</v>
      </c>
      <c r="I104" s="46">
        <v>8870.4499999999989</v>
      </c>
      <c r="J104" s="46">
        <v>1871.0499999999997</v>
      </c>
      <c r="K104" s="205"/>
      <c r="L104" s="205">
        <v>100</v>
      </c>
      <c r="M104" s="205">
        <v>150</v>
      </c>
      <c r="N104" s="205"/>
      <c r="O104" s="205"/>
      <c r="P104" s="205"/>
      <c r="Q104" s="205">
        <v>150</v>
      </c>
      <c r="R104" s="194">
        <v>650</v>
      </c>
      <c r="S104" s="194">
        <f t="shared" si="29"/>
        <v>0</v>
      </c>
      <c r="T104" s="194">
        <f t="shared" si="30"/>
        <v>262200</v>
      </c>
      <c r="U104" s="194">
        <f t="shared" si="31"/>
        <v>393300</v>
      </c>
      <c r="V104" s="194">
        <f t="shared" si="32"/>
        <v>0</v>
      </c>
      <c r="X104" s="194">
        <f t="shared" si="33"/>
        <v>0</v>
      </c>
      <c r="Y104" s="194">
        <f t="shared" si="34"/>
        <v>1330567.4999999998</v>
      </c>
      <c r="Z104" s="194">
        <f t="shared" si="35"/>
        <v>1216182.4999999998</v>
      </c>
      <c r="AA104" s="97">
        <v>4600000</v>
      </c>
      <c r="AB104" s="97">
        <v>9054545.4545454532</v>
      </c>
      <c r="AC104" s="97"/>
      <c r="AD104" s="97">
        <v>6.59</v>
      </c>
      <c r="AE104" s="97">
        <v>9.06</v>
      </c>
      <c r="AF104" s="97"/>
      <c r="AG104" s="97"/>
      <c r="AH104" s="97"/>
      <c r="AI104" s="97">
        <v>9.06</v>
      </c>
      <c r="AJ104" s="97">
        <v>358.98</v>
      </c>
      <c r="AK104" s="97">
        <f t="shared" si="36"/>
        <v>0</v>
      </c>
      <c r="AL104" s="97">
        <f t="shared" si="37"/>
        <v>17278.98</v>
      </c>
      <c r="AM104" s="97">
        <f t="shared" si="38"/>
        <v>23755.32</v>
      </c>
      <c r="AN104" s="97">
        <f t="shared" si="39"/>
        <v>0</v>
      </c>
      <c r="AO104" s="97"/>
      <c r="AP104" s="97">
        <f t="shared" si="40"/>
        <v>0</v>
      </c>
      <c r="AQ104" s="97">
        <f t="shared" si="41"/>
        <v>80366.276999999987</v>
      </c>
      <c r="AR104" s="97">
        <f t="shared" si="42"/>
        <v>671669.52899999998</v>
      </c>
      <c r="AS104" s="97"/>
      <c r="AT104" s="97">
        <v>48.71</v>
      </c>
      <c r="AU104" s="97">
        <v>51.18</v>
      </c>
      <c r="AV104" s="97"/>
      <c r="AW104" s="97"/>
      <c r="AX104" s="97"/>
      <c r="AY104" s="97">
        <v>60.76</v>
      </c>
      <c r="AZ104" s="97">
        <v>413.64</v>
      </c>
      <c r="BA104" s="97">
        <f t="shared" si="43"/>
        <v>0</v>
      </c>
      <c r="BB104" s="97">
        <f t="shared" si="44"/>
        <v>127717.62</v>
      </c>
      <c r="BC104" s="97">
        <f t="shared" si="45"/>
        <v>134193.96</v>
      </c>
      <c r="BD104" s="97">
        <f t="shared" si="46"/>
        <v>0</v>
      </c>
      <c r="BE104" s="97">
        <f t="shared" si="47"/>
        <v>0</v>
      </c>
      <c r="BF104" s="97">
        <f t="shared" si="48"/>
        <v>0</v>
      </c>
      <c r="BG104" s="97">
        <f t="shared" si="49"/>
        <v>538968.5419999999</v>
      </c>
      <c r="BH104" s="97">
        <f t="shared" si="50"/>
        <v>773941.12199999986</v>
      </c>
      <c r="BI104" s="97">
        <f t="shared" si="51"/>
        <v>800880.12199999986</v>
      </c>
    </row>
    <row r="105" spans="1:61" ht="15" hidden="1" x14ac:dyDescent="0.25">
      <c r="A105" s="212" t="s">
        <v>679</v>
      </c>
      <c r="B105" s="88" t="s">
        <v>268</v>
      </c>
      <c r="C105" s="86">
        <v>1961</v>
      </c>
      <c r="D105" s="104" t="s">
        <v>114</v>
      </c>
      <c r="E105" s="158" t="s">
        <v>830</v>
      </c>
      <c r="F105" s="158" t="s">
        <v>823</v>
      </c>
      <c r="G105" s="158">
        <v>0.23</v>
      </c>
      <c r="H105" s="190">
        <v>1941</v>
      </c>
      <c r="I105" s="46">
        <v>4273.9437499999995</v>
      </c>
      <c r="J105" s="46">
        <v>1385.5562499999999</v>
      </c>
      <c r="K105" s="205"/>
      <c r="L105" s="205">
        <v>100</v>
      </c>
      <c r="M105" s="205">
        <v>150</v>
      </c>
      <c r="N105" s="205"/>
      <c r="O105" s="205"/>
      <c r="P105" s="205"/>
      <c r="Q105" s="205">
        <v>150</v>
      </c>
      <c r="R105" s="194">
        <v>650</v>
      </c>
      <c r="S105" s="194">
        <f t="shared" si="29"/>
        <v>0</v>
      </c>
      <c r="T105" s="194">
        <f t="shared" si="30"/>
        <v>194100</v>
      </c>
      <c r="U105" s="194">
        <f t="shared" si="31"/>
        <v>291150</v>
      </c>
      <c r="V105" s="194">
        <f t="shared" si="32"/>
        <v>0</v>
      </c>
      <c r="X105" s="194">
        <f t="shared" si="33"/>
        <v>0</v>
      </c>
      <c r="Y105" s="194">
        <f t="shared" si="34"/>
        <v>641091.56249999988</v>
      </c>
      <c r="Z105" s="194">
        <f t="shared" si="35"/>
        <v>900611.56249999988</v>
      </c>
      <c r="AA105" s="97">
        <v>2772727.2727272725</v>
      </c>
      <c r="AB105" s="97">
        <v>5400000</v>
      </c>
      <c r="AC105" s="97"/>
      <c r="AD105" s="97">
        <v>6.59</v>
      </c>
      <c r="AE105" s="97">
        <v>9.06</v>
      </c>
      <c r="AF105" s="97"/>
      <c r="AG105" s="97"/>
      <c r="AH105" s="97"/>
      <c r="AI105" s="97">
        <v>9.06</v>
      </c>
      <c r="AJ105" s="97">
        <v>358.98</v>
      </c>
      <c r="AK105" s="97">
        <f t="shared" si="36"/>
        <v>0</v>
      </c>
      <c r="AL105" s="97">
        <f t="shared" si="37"/>
        <v>12791.19</v>
      </c>
      <c r="AM105" s="97">
        <f t="shared" si="38"/>
        <v>17585.460000000003</v>
      </c>
      <c r="AN105" s="97">
        <f t="shared" si="39"/>
        <v>0</v>
      </c>
      <c r="AO105" s="97"/>
      <c r="AP105" s="97">
        <f t="shared" si="40"/>
        <v>0</v>
      </c>
      <c r="AQ105" s="97">
        <f t="shared" si="41"/>
        <v>38721.930374999996</v>
      </c>
      <c r="AR105" s="97">
        <f t="shared" si="42"/>
        <v>497386.982625</v>
      </c>
      <c r="AS105" s="97"/>
      <c r="AT105" s="97">
        <v>48.71</v>
      </c>
      <c r="AU105" s="97">
        <v>51.18</v>
      </c>
      <c r="AV105" s="97"/>
      <c r="AW105" s="97"/>
      <c r="AX105" s="97"/>
      <c r="AY105" s="97">
        <v>60.76</v>
      </c>
      <c r="AZ105" s="97">
        <v>413.64</v>
      </c>
      <c r="BA105" s="97">
        <f t="shared" si="43"/>
        <v>0</v>
      </c>
      <c r="BB105" s="97">
        <f t="shared" si="44"/>
        <v>94546.11</v>
      </c>
      <c r="BC105" s="97">
        <f t="shared" si="45"/>
        <v>99340.38</v>
      </c>
      <c r="BD105" s="97">
        <f t="shared" si="46"/>
        <v>0</v>
      </c>
      <c r="BE105" s="97">
        <f t="shared" si="47"/>
        <v>0</v>
      </c>
      <c r="BF105" s="97">
        <f t="shared" si="48"/>
        <v>0</v>
      </c>
      <c r="BG105" s="97">
        <f t="shared" si="49"/>
        <v>259684.82224999997</v>
      </c>
      <c r="BH105" s="97">
        <f t="shared" si="50"/>
        <v>573121.48724999989</v>
      </c>
      <c r="BI105" s="97">
        <f t="shared" si="51"/>
        <v>453571.31224999996</v>
      </c>
    </row>
    <row r="106" spans="1:61" ht="15" hidden="1" x14ac:dyDescent="0.25">
      <c r="A106" s="213" t="s">
        <v>680</v>
      </c>
      <c r="B106" s="88" t="s">
        <v>270</v>
      </c>
      <c r="C106" s="86">
        <v>1919</v>
      </c>
      <c r="D106" s="104" t="s">
        <v>169</v>
      </c>
      <c r="E106" s="158" t="s">
        <v>830</v>
      </c>
      <c r="F106" s="158" t="s">
        <v>824</v>
      </c>
      <c r="G106" s="158">
        <v>0.23</v>
      </c>
      <c r="H106" s="190">
        <v>216</v>
      </c>
      <c r="I106" s="46">
        <v>1078.1624999999997</v>
      </c>
      <c r="J106" s="46">
        <v>129.63749999999999</v>
      </c>
      <c r="K106" s="205">
        <v>100</v>
      </c>
      <c r="L106" s="205"/>
      <c r="M106" s="205">
        <v>150</v>
      </c>
      <c r="N106" s="205"/>
      <c r="O106" s="205"/>
      <c r="P106" s="205"/>
      <c r="Q106" s="205">
        <v>150</v>
      </c>
      <c r="R106" s="194">
        <v>650</v>
      </c>
      <c r="S106" s="194">
        <f t="shared" si="29"/>
        <v>21600</v>
      </c>
      <c r="T106" s="194">
        <f t="shared" si="30"/>
        <v>0</v>
      </c>
      <c r="U106" s="194">
        <f t="shared" si="31"/>
        <v>32400</v>
      </c>
      <c r="V106" s="194">
        <f t="shared" si="32"/>
        <v>0</v>
      </c>
      <c r="X106" s="194">
        <f t="shared" si="33"/>
        <v>0</v>
      </c>
      <c r="Y106" s="194">
        <f t="shared" si="34"/>
        <v>161724.37499999994</v>
      </c>
      <c r="Z106" s="194">
        <f t="shared" si="35"/>
        <v>84264.374999999985</v>
      </c>
      <c r="AA106" s="97">
        <v>536363.63636363635</v>
      </c>
      <c r="AB106" s="97">
        <v>927272.72727272718</v>
      </c>
      <c r="AC106" s="97">
        <v>13.78</v>
      </c>
      <c r="AD106" s="97"/>
      <c r="AE106" s="97">
        <v>9.06</v>
      </c>
      <c r="AF106" s="97"/>
      <c r="AG106" s="97"/>
      <c r="AH106" s="97"/>
      <c r="AI106" s="97">
        <v>9.06</v>
      </c>
      <c r="AJ106" s="97">
        <v>372.56</v>
      </c>
      <c r="AK106" s="97">
        <f t="shared" si="36"/>
        <v>2976.48</v>
      </c>
      <c r="AL106" s="97">
        <f t="shared" si="37"/>
        <v>0</v>
      </c>
      <c r="AM106" s="97">
        <f t="shared" si="38"/>
        <v>1956.96</v>
      </c>
      <c r="AN106" s="97">
        <f t="shared" si="39"/>
        <v>0</v>
      </c>
      <c r="AO106" s="97"/>
      <c r="AP106" s="97">
        <f t="shared" si="40"/>
        <v>0</v>
      </c>
      <c r="AQ106" s="97">
        <f t="shared" si="41"/>
        <v>9768.1522499999974</v>
      </c>
      <c r="AR106" s="97">
        <f t="shared" si="42"/>
        <v>48297.746999999996</v>
      </c>
      <c r="AS106" s="97">
        <v>55.9</v>
      </c>
      <c r="AT106" s="97"/>
      <c r="AU106" s="97">
        <v>51.18</v>
      </c>
      <c r="AV106" s="97"/>
      <c r="AW106" s="97"/>
      <c r="AX106" s="97"/>
      <c r="AY106" s="97">
        <v>60.76</v>
      </c>
      <c r="AZ106" s="97">
        <v>413.83</v>
      </c>
      <c r="BA106" s="97">
        <f t="shared" si="43"/>
        <v>12074.4</v>
      </c>
      <c r="BB106" s="97">
        <f t="shared" si="44"/>
        <v>0</v>
      </c>
      <c r="BC106" s="97">
        <f t="shared" si="45"/>
        <v>11054.88</v>
      </c>
      <c r="BD106" s="97">
        <f t="shared" si="46"/>
        <v>0</v>
      </c>
      <c r="BE106" s="97">
        <f t="shared" si="47"/>
        <v>0</v>
      </c>
      <c r="BF106" s="97">
        <f t="shared" si="48"/>
        <v>0</v>
      </c>
      <c r="BG106" s="97">
        <f t="shared" si="49"/>
        <v>65509.153499999979</v>
      </c>
      <c r="BH106" s="97">
        <f t="shared" si="50"/>
        <v>53647.886624999992</v>
      </c>
      <c r="BI106" s="97">
        <f t="shared" si="51"/>
        <v>88638.433499999985</v>
      </c>
    </row>
    <row r="107" spans="1:61" ht="15" hidden="1" x14ac:dyDescent="0.25">
      <c r="A107" s="213" t="s">
        <v>681</v>
      </c>
      <c r="B107" s="88" t="s">
        <v>273</v>
      </c>
      <c r="C107" s="86">
        <v>1973</v>
      </c>
      <c r="D107" s="104" t="s">
        <v>114</v>
      </c>
      <c r="E107" s="158" t="s">
        <v>829</v>
      </c>
      <c r="F107" s="158" t="s">
        <v>823</v>
      </c>
      <c r="G107" s="158">
        <v>0.23</v>
      </c>
      <c r="H107" s="190">
        <v>733</v>
      </c>
      <c r="I107" s="46">
        <v>3634.6312499999999</v>
      </c>
      <c r="J107" s="46">
        <v>671.86874999999998</v>
      </c>
      <c r="K107" s="205"/>
      <c r="L107" s="205">
        <v>100</v>
      </c>
      <c r="M107" s="205"/>
      <c r="N107" s="205">
        <v>120</v>
      </c>
      <c r="O107" s="205"/>
      <c r="P107" s="205"/>
      <c r="Q107" s="205">
        <v>150</v>
      </c>
      <c r="R107" s="194">
        <v>650</v>
      </c>
      <c r="S107" s="194">
        <f t="shared" si="29"/>
        <v>0</v>
      </c>
      <c r="T107" s="194">
        <f t="shared" si="30"/>
        <v>73300</v>
      </c>
      <c r="U107" s="194">
        <f t="shared" si="31"/>
        <v>0</v>
      </c>
      <c r="V107" s="194">
        <f t="shared" si="32"/>
        <v>87960</v>
      </c>
      <c r="X107" s="194">
        <f t="shared" si="33"/>
        <v>0</v>
      </c>
      <c r="Y107" s="194">
        <f t="shared" si="34"/>
        <v>545194.6875</v>
      </c>
      <c r="Z107" s="194">
        <f t="shared" si="35"/>
        <v>436714.6875</v>
      </c>
      <c r="AA107" s="97">
        <v>2145454.5454545454</v>
      </c>
      <c r="AB107" s="97">
        <v>4145454.5454545449</v>
      </c>
      <c r="AC107" s="97"/>
      <c r="AD107" s="97">
        <v>6.59</v>
      </c>
      <c r="AE107" s="97"/>
      <c r="AF107" s="97">
        <v>9.06</v>
      </c>
      <c r="AG107" s="97"/>
      <c r="AH107" s="97"/>
      <c r="AI107" s="97">
        <v>9.06</v>
      </c>
      <c r="AJ107" s="97">
        <v>358.98</v>
      </c>
      <c r="AK107" s="97">
        <f t="shared" ref="AK107:AK133" si="56">AC107*H107</f>
        <v>0</v>
      </c>
      <c r="AL107" s="97">
        <f t="shared" ref="AL107:AL133" si="57">AD107*H107</f>
        <v>4830.47</v>
      </c>
      <c r="AM107" s="97">
        <f t="shared" ref="AM107:AM133" si="58">AE107*H107</f>
        <v>0</v>
      </c>
      <c r="AN107" s="97">
        <f t="shared" ref="AN107:AN133" si="59">AF107*H107</f>
        <v>6640.9800000000005</v>
      </c>
      <c r="AO107" s="97"/>
      <c r="AP107" s="97">
        <f t="shared" ref="AP107:AP133" si="60">AH107*I107</f>
        <v>0</v>
      </c>
      <c r="AQ107" s="97">
        <f t="shared" ref="AQ107:AQ133" si="61">AI107*I107</f>
        <v>32929.759125000004</v>
      </c>
      <c r="AR107" s="97">
        <f t="shared" ref="AR107:AR133" si="62">AJ107*J107</f>
        <v>241187.443875</v>
      </c>
      <c r="AS107" s="97"/>
      <c r="AT107" s="97">
        <v>48.71</v>
      </c>
      <c r="AU107" s="97"/>
      <c r="AV107" s="97">
        <v>51.18</v>
      </c>
      <c r="AW107" s="97"/>
      <c r="AX107" s="97"/>
      <c r="AY107" s="97">
        <v>60.76</v>
      </c>
      <c r="AZ107" s="97">
        <v>413.64</v>
      </c>
      <c r="BA107" s="97">
        <f t="shared" si="43"/>
        <v>0</v>
      </c>
      <c r="BB107" s="97">
        <f t="shared" si="44"/>
        <v>35704.43</v>
      </c>
      <c r="BC107" s="97">
        <f t="shared" si="45"/>
        <v>0</v>
      </c>
      <c r="BD107" s="97">
        <f t="shared" si="46"/>
        <v>37514.94</v>
      </c>
      <c r="BE107" s="97">
        <f t="shared" si="47"/>
        <v>0</v>
      </c>
      <c r="BF107" s="97">
        <f t="shared" si="48"/>
        <v>0</v>
      </c>
      <c r="BG107" s="97">
        <f t="shared" si="49"/>
        <v>220840.19475</v>
      </c>
      <c r="BH107" s="97">
        <f t="shared" si="50"/>
        <v>277911.78975</v>
      </c>
      <c r="BI107" s="97">
        <f t="shared" si="51"/>
        <v>294059.56475000002</v>
      </c>
    </row>
    <row r="108" spans="1:61" ht="15" hidden="1" x14ac:dyDescent="0.25">
      <c r="A108" s="212" t="s">
        <v>682</v>
      </c>
      <c r="B108" s="88" t="s">
        <v>275</v>
      </c>
      <c r="C108" s="86">
        <v>1961</v>
      </c>
      <c r="D108" s="104" t="s">
        <v>114</v>
      </c>
      <c r="E108" s="158" t="s">
        <v>829</v>
      </c>
      <c r="F108" s="158" t="s">
        <v>824</v>
      </c>
      <c r="G108" s="158">
        <v>0.23</v>
      </c>
      <c r="H108" s="190">
        <v>412</v>
      </c>
      <c r="I108" s="46">
        <v>2497.9875000000002</v>
      </c>
      <c r="J108" s="46">
        <v>382.91249999999997</v>
      </c>
      <c r="K108" s="205">
        <v>100</v>
      </c>
      <c r="L108" s="205"/>
      <c r="M108" s="205"/>
      <c r="N108" s="205">
        <v>120</v>
      </c>
      <c r="O108" s="205"/>
      <c r="P108" s="205"/>
      <c r="Q108" s="205">
        <v>150</v>
      </c>
      <c r="R108" s="194">
        <v>650</v>
      </c>
      <c r="S108" s="194">
        <f t="shared" si="29"/>
        <v>41200</v>
      </c>
      <c r="T108" s="194">
        <f t="shared" si="30"/>
        <v>0</v>
      </c>
      <c r="U108" s="194">
        <f t="shared" si="31"/>
        <v>0</v>
      </c>
      <c r="V108" s="194">
        <f t="shared" si="32"/>
        <v>49440</v>
      </c>
      <c r="X108" s="194">
        <f t="shared" si="33"/>
        <v>0</v>
      </c>
      <c r="Y108" s="194">
        <f t="shared" si="34"/>
        <v>374698.125</v>
      </c>
      <c r="Z108" s="194">
        <f t="shared" si="35"/>
        <v>248893.12499999997</v>
      </c>
      <c r="AA108" s="97">
        <v>1163636.3636363635</v>
      </c>
      <c r="AB108" s="97">
        <v>2181818.1818181816</v>
      </c>
      <c r="AC108" s="97">
        <v>6.59</v>
      </c>
      <c r="AD108" s="97"/>
      <c r="AE108" s="97"/>
      <c r="AF108" s="97">
        <v>9.06</v>
      </c>
      <c r="AG108" s="97"/>
      <c r="AH108" s="97"/>
      <c r="AI108" s="97">
        <v>9.06</v>
      </c>
      <c r="AJ108" s="97">
        <v>358.98</v>
      </c>
      <c r="AK108" s="97">
        <f t="shared" si="56"/>
        <v>2715.08</v>
      </c>
      <c r="AL108" s="97">
        <f t="shared" si="57"/>
        <v>0</v>
      </c>
      <c r="AM108" s="97">
        <f t="shared" si="58"/>
        <v>0</v>
      </c>
      <c r="AN108" s="97">
        <f t="shared" si="59"/>
        <v>3732.7200000000003</v>
      </c>
      <c r="AO108" s="97"/>
      <c r="AP108" s="97">
        <f t="shared" si="60"/>
        <v>0</v>
      </c>
      <c r="AQ108" s="97">
        <f t="shared" si="61"/>
        <v>22631.766750000003</v>
      </c>
      <c r="AR108" s="97">
        <f t="shared" si="62"/>
        <v>137457.92924999999</v>
      </c>
      <c r="AS108" s="97">
        <v>48.71</v>
      </c>
      <c r="AT108" s="97"/>
      <c r="AU108" s="97"/>
      <c r="AV108" s="97">
        <v>51.18</v>
      </c>
      <c r="AW108" s="97"/>
      <c r="AX108" s="97"/>
      <c r="AY108" s="97">
        <v>60.76</v>
      </c>
      <c r="AZ108" s="97">
        <v>413.64</v>
      </c>
      <c r="BA108" s="97">
        <f t="shared" si="43"/>
        <v>20068.52</v>
      </c>
      <c r="BB108" s="97">
        <f t="shared" si="44"/>
        <v>0</v>
      </c>
      <c r="BC108" s="97">
        <f t="shared" si="45"/>
        <v>0</v>
      </c>
      <c r="BD108" s="97">
        <f t="shared" si="46"/>
        <v>21086.16</v>
      </c>
      <c r="BE108" s="97">
        <f t="shared" si="47"/>
        <v>0</v>
      </c>
      <c r="BF108" s="97">
        <f t="shared" si="48"/>
        <v>0</v>
      </c>
      <c r="BG108" s="97">
        <f t="shared" si="49"/>
        <v>151777.7205</v>
      </c>
      <c r="BH108" s="97">
        <f t="shared" si="50"/>
        <v>158387.92649999997</v>
      </c>
      <c r="BI108" s="97">
        <f t="shared" si="51"/>
        <v>192932.40049999999</v>
      </c>
    </row>
    <row r="109" spans="1:61" ht="15" hidden="1" x14ac:dyDescent="0.25">
      <c r="A109" s="215" t="s">
        <v>683</v>
      </c>
      <c r="B109" s="88" t="s">
        <v>277</v>
      </c>
      <c r="C109" s="86">
        <v>1961</v>
      </c>
      <c r="D109" s="104" t="s">
        <v>114</v>
      </c>
      <c r="E109" s="158" t="s">
        <v>830</v>
      </c>
      <c r="F109" s="158" t="s">
        <v>823</v>
      </c>
      <c r="G109" s="158">
        <v>0.23</v>
      </c>
      <c r="H109" s="190">
        <v>1100</v>
      </c>
      <c r="I109" s="46">
        <v>4387.0625</v>
      </c>
      <c r="J109" s="46">
        <v>892.9375</v>
      </c>
      <c r="K109" s="205"/>
      <c r="L109" s="205">
        <v>100</v>
      </c>
      <c r="M109" s="205">
        <v>150</v>
      </c>
      <c r="N109" s="205"/>
      <c r="O109" s="205"/>
      <c r="P109" s="205"/>
      <c r="Q109" s="205">
        <v>150</v>
      </c>
      <c r="R109" s="194">
        <v>650</v>
      </c>
      <c r="S109" s="194">
        <f t="shared" si="29"/>
        <v>0</v>
      </c>
      <c r="T109" s="194">
        <f t="shared" si="30"/>
        <v>110000</v>
      </c>
      <c r="U109" s="194">
        <f t="shared" si="31"/>
        <v>165000</v>
      </c>
      <c r="V109" s="194">
        <f t="shared" si="32"/>
        <v>0</v>
      </c>
      <c r="X109" s="194">
        <f t="shared" si="33"/>
        <v>0</v>
      </c>
      <c r="Y109" s="194">
        <f t="shared" si="34"/>
        <v>658059.375</v>
      </c>
      <c r="Z109" s="194">
        <f t="shared" si="35"/>
        <v>580409.375</v>
      </c>
      <c r="AA109" s="97">
        <v>2663636.3636363633</v>
      </c>
      <c r="AB109" s="97">
        <v>5181818.1818181816</v>
      </c>
      <c r="AC109" s="97"/>
      <c r="AD109" s="97">
        <v>6.59</v>
      </c>
      <c r="AE109" s="97">
        <v>9.06</v>
      </c>
      <c r="AF109" s="97"/>
      <c r="AG109" s="97"/>
      <c r="AH109" s="97"/>
      <c r="AI109" s="97">
        <v>9.06</v>
      </c>
      <c r="AJ109" s="97">
        <v>358.98</v>
      </c>
      <c r="AK109" s="97">
        <f t="shared" si="56"/>
        <v>0</v>
      </c>
      <c r="AL109" s="97">
        <f t="shared" si="57"/>
        <v>7249</v>
      </c>
      <c r="AM109" s="97">
        <f t="shared" si="58"/>
        <v>9966</v>
      </c>
      <c r="AN109" s="97">
        <f t="shared" si="59"/>
        <v>0</v>
      </c>
      <c r="AO109" s="97"/>
      <c r="AP109" s="97">
        <f t="shared" si="60"/>
        <v>0</v>
      </c>
      <c r="AQ109" s="97">
        <f t="shared" si="61"/>
        <v>39746.786250000005</v>
      </c>
      <c r="AR109" s="97">
        <f t="shared" si="62"/>
        <v>320546.70375000004</v>
      </c>
      <c r="AS109" s="97"/>
      <c r="AT109" s="97">
        <v>48.71</v>
      </c>
      <c r="AU109" s="97">
        <v>51.18</v>
      </c>
      <c r="AV109" s="97"/>
      <c r="AW109" s="97"/>
      <c r="AX109" s="97"/>
      <c r="AY109" s="97">
        <v>60.76</v>
      </c>
      <c r="AZ109" s="97">
        <v>413.64</v>
      </c>
      <c r="BA109" s="97">
        <f t="shared" si="43"/>
        <v>0</v>
      </c>
      <c r="BB109" s="97">
        <f t="shared" si="44"/>
        <v>53581</v>
      </c>
      <c r="BC109" s="97">
        <f t="shared" si="45"/>
        <v>56298</v>
      </c>
      <c r="BD109" s="97">
        <f t="shared" si="46"/>
        <v>0</v>
      </c>
      <c r="BE109" s="97">
        <f t="shared" si="47"/>
        <v>0</v>
      </c>
      <c r="BF109" s="97">
        <f t="shared" si="48"/>
        <v>0</v>
      </c>
      <c r="BG109" s="97">
        <f t="shared" si="49"/>
        <v>266557.91749999998</v>
      </c>
      <c r="BH109" s="97">
        <f t="shared" si="50"/>
        <v>369354.66749999998</v>
      </c>
      <c r="BI109" s="97">
        <f t="shared" si="51"/>
        <v>376436.91749999998</v>
      </c>
    </row>
    <row r="110" spans="1:61" ht="15" hidden="1" x14ac:dyDescent="0.25">
      <c r="A110" s="212" t="s">
        <v>684</v>
      </c>
      <c r="B110" s="88" t="s">
        <v>280</v>
      </c>
      <c r="C110" s="86">
        <v>2006</v>
      </c>
      <c r="D110" s="122" t="s">
        <v>759</v>
      </c>
      <c r="E110" s="158" t="s">
        <v>830</v>
      </c>
      <c r="F110" s="158" t="s">
        <v>828</v>
      </c>
      <c r="G110" s="158">
        <v>0.23</v>
      </c>
      <c r="H110" s="190">
        <v>367</v>
      </c>
      <c r="I110" s="46">
        <v>2067.1062499999998</v>
      </c>
      <c r="J110" s="46">
        <v>242.89374999999998</v>
      </c>
      <c r="K110" s="205">
        <v>100</v>
      </c>
      <c r="L110" s="205"/>
      <c r="M110" s="205">
        <v>150</v>
      </c>
      <c r="N110" s="205"/>
      <c r="O110" s="205"/>
      <c r="P110" s="205"/>
      <c r="Q110" s="205">
        <v>150</v>
      </c>
      <c r="R110" s="194">
        <v>650</v>
      </c>
      <c r="S110" s="194">
        <f t="shared" si="29"/>
        <v>36700</v>
      </c>
      <c r="T110" s="194">
        <f t="shared" si="30"/>
        <v>0</v>
      </c>
      <c r="U110" s="194">
        <f t="shared" si="31"/>
        <v>55050</v>
      </c>
      <c r="V110" s="194">
        <f t="shared" si="32"/>
        <v>0</v>
      </c>
      <c r="X110" s="194">
        <f t="shared" si="33"/>
        <v>0</v>
      </c>
      <c r="Y110" s="194">
        <f t="shared" si="34"/>
        <v>310065.9375</v>
      </c>
      <c r="Z110" s="194">
        <f t="shared" si="35"/>
        <v>157880.9375</v>
      </c>
      <c r="AA110" s="97">
        <v>890909.09090909082</v>
      </c>
      <c r="AB110" s="97">
        <v>1636363.6363636362</v>
      </c>
      <c r="AC110" s="97">
        <v>9.42</v>
      </c>
      <c r="AD110" s="97"/>
      <c r="AE110" s="97">
        <v>3.45</v>
      </c>
      <c r="AF110" s="97"/>
      <c r="AG110" s="97"/>
      <c r="AH110" s="97"/>
      <c r="AI110" s="97">
        <v>3.78</v>
      </c>
      <c r="AJ110" s="97">
        <v>358.98</v>
      </c>
      <c r="AK110" s="97">
        <f t="shared" si="56"/>
        <v>3457.14</v>
      </c>
      <c r="AL110" s="97">
        <f t="shared" si="57"/>
        <v>0</v>
      </c>
      <c r="AM110" s="97">
        <f t="shared" si="58"/>
        <v>1266.1500000000001</v>
      </c>
      <c r="AN110" s="97">
        <f t="shared" si="59"/>
        <v>0</v>
      </c>
      <c r="AO110" s="97"/>
      <c r="AP110" s="97">
        <f t="shared" si="60"/>
        <v>0</v>
      </c>
      <c r="AQ110" s="97">
        <f t="shared" si="61"/>
        <v>7813.6616249999988</v>
      </c>
      <c r="AR110" s="97">
        <f t="shared" si="62"/>
        <v>87193.998374999996</v>
      </c>
      <c r="AS110" s="97">
        <v>51.54</v>
      </c>
      <c r="AT110" s="97"/>
      <c r="AU110" s="97">
        <v>45.57</v>
      </c>
      <c r="AV110" s="97"/>
      <c r="AW110" s="97"/>
      <c r="AX110" s="97"/>
      <c r="AY110" s="97">
        <v>60.76</v>
      </c>
      <c r="AZ110" s="97">
        <v>413.64</v>
      </c>
      <c r="BA110" s="97">
        <f t="shared" si="43"/>
        <v>18915.18</v>
      </c>
      <c r="BB110" s="97">
        <f t="shared" si="44"/>
        <v>0</v>
      </c>
      <c r="BC110" s="97">
        <f t="shared" si="45"/>
        <v>16724.189999999999</v>
      </c>
      <c r="BD110" s="97">
        <f t="shared" si="46"/>
        <v>0</v>
      </c>
      <c r="BE110" s="97">
        <f t="shared" si="47"/>
        <v>0</v>
      </c>
      <c r="BF110" s="97">
        <f t="shared" si="48"/>
        <v>0</v>
      </c>
      <c r="BG110" s="97">
        <f t="shared" si="49"/>
        <v>125597.37574999999</v>
      </c>
      <c r="BH110" s="97">
        <f t="shared" si="50"/>
        <v>100470.57074999998</v>
      </c>
      <c r="BI110" s="97">
        <f t="shared" si="51"/>
        <v>161236.74575</v>
      </c>
    </row>
    <row r="111" spans="1:61" ht="15" hidden="1" x14ac:dyDescent="0.25">
      <c r="A111" s="215" t="s">
        <v>685</v>
      </c>
      <c r="B111" s="88" t="s">
        <v>282</v>
      </c>
      <c r="C111" s="86">
        <v>1927</v>
      </c>
      <c r="D111" s="104" t="s">
        <v>169</v>
      </c>
      <c r="E111" s="161" t="s">
        <v>830</v>
      </c>
      <c r="F111" s="158" t="s">
        <v>823</v>
      </c>
      <c r="G111" s="158">
        <v>0.23</v>
      </c>
      <c r="H111" s="190">
        <v>342</v>
      </c>
      <c r="I111" s="46">
        <v>982.71249999999998</v>
      </c>
      <c r="J111" s="46">
        <v>139.28749999999999</v>
      </c>
      <c r="K111" s="205"/>
      <c r="L111" s="205">
        <v>100</v>
      </c>
      <c r="M111" s="205">
        <v>150</v>
      </c>
      <c r="N111" s="205"/>
      <c r="O111" s="205">
        <v>1000</v>
      </c>
      <c r="P111" s="205"/>
      <c r="Q111" s="205"/>
      <c r="R111" s="194">
        <v>650</v>
      </c>
      <c r="S111" s="194">
        <f t="shared" si="29"/>
        <v>0</v>
      </c>
      <c r="T111" s="194">
        <f t="shared" si="30"/>
        <v>34200</v>
      </c>
      <c r="U111" s="194">
        <f t="shared" si="31"/>
        <v>51300</v>
      </c>
      <c r="V111" s="194">
        <f t="shared" si="32"/>
        <v>0</v>
      </c>
      <c r="W111" s="194">
        <f t="shared" ref="W111:W117" si="63">O111*I111</f>
        <v>982712.5</v>
      </c>
      <c r="X111" s="194">
        <f t="shared" si="33"/>
        <v>0</v>
      </c>
      <c r="Y111" s="194">
        <f t="shared" si="34"/>
        <v>0</v>
      </c>
      <c r="Z111" s="194">
        <f t="shared" si="35"/>
        <v>90536.875</v>
      </c>
      <c r="AA111" s="97">
        <v>400000</v>
      </c>
      <c r="AB111" s="97">
        <v>654545.45454545447</v>
      </c>
      <c r="AC111" s="97"/>
      <c r="AD111" s="97">
        <v>6.59</v>
      </c>
      <c r="AE111" s="97">
        <v>9.06</v>
      </c>
      <c r="AF111" s="97"/>
      <c r="AG111" s="97">
        <v>119.93</v>
      </c>
      <c r="AH111" s="97"/>
      <c r="AI111" s="97">
        <v>9.06</v>
      </c>
      <c r="AJ111" s="97">
        <v>306.36</v>
      </c>
      <c r="AK111" s="97">
        <f t="shared" si="56"/>
        <v>0</v>
      </c>
      <c r="AL111" s="97">
        <f t="shared" si="57"/>
        <v>2253.7799999999997</v>
      </c>
      <c r="AM111" s="97">
        <f t="shared" si="58"/>
        <v>3098.52</v>
      </c>
      <c r="AN111" s="97">
        <f t="shared" si="59"/>
        <v>0</v>
      </c>
      <c r="AO111" s="97">
        <f t="shared" ref="AO111:AO117" si="64">AG111*I111</f>
        <v>117856.710125</v>
      </c>
      <c r="AP111" s="97">
        <f t="shared" si="60"/>
        <v>0</v>
      </c>
      <c r="AQ111" s="97"/>
      <c r="AR111" s="97">
        <f t="shared" si="62"/>
        <v>42672.118499999997</v>
      </c>
      <c r="AS111" s="97"/>
      <c r="AT111" s="97">
        <v>48.71</v>
      </c>
      <c r="AU111" s="97">
        <v>51.18</v>
      </c>
      <c r="AV111" s="97"/>
      <c r="AW111" s="97">
        <v>181.44</v>
      </c>
      <c r="AX111" s="97"/>
      <c r="AY111" s="97"/>
      <c r="AZ111" s="97">
        <v>348.05</v>
      </c>
      <c r="BA111" s="97">
        <f t="shared" si="43"/>
        <v>0</v>
      </c>
      <c r="BB111" s="97">
        <f t="shared" si="44"/>
        <v>16658.82</v>
      </c>
      <c r="BC111" s="97">
        <f t="shared" si="45"/>
        <v>17503.560000000001</v>
      </c>
      <c r="BD111" s="97">
        <f t="shared" si="46"/>
        <v>0</v>
      </c>
      <c r="BE111" s="97">
        <f t="shared" si="47"/>
        <v>178303.356</v>
      </c>
      <c r="BF111" s="97">
        <f t="shared" si="48"/>
        <v>0</v>
      </c>
      <c r="BG111" s="97">
        <f t="shared" si="49"/>
        <v>0</v>
      </c>
      <c r="BH111" s="97">
        <f t="shared" si="50"/>
        <v>48479.014374999999</v>
      </c>
      <c r="BI111" s="97">
        <f t="shared" si="51"/>
        <v>212465.736</v>
      </c>
    </row>
    <row r="112" spans="1:61" ht="15" hidden="1" x14ac:dyDescent="0.25">
      <c r="A112" s="215" t="s">
        <v>686</v>
      </c>
      <c r="B112" s="88" t="s">
        <v>284</v>
      </c>
      <c r="C112" s="86">
        <v>1910</v>
      </c>
      <c r="D112" s="104" t="s">
        <v>169</v>
      </c>
      <c r="E112" s="158" t="s">
        <v>830</v>
      </c>
      <c r="F112" s="158" t="s">
        <v>824</v>
      </c>
      <c r="G112" s="158">
        <v>0.23</v>
      </c>
      <c r="H112" s="190">
        <v>573</v>
      </c>
      <c r="I112" s="46">
        <v>2006.15625</v>
      </c>
      <c r="J112" s="46">
        <v>287.34375</v>
      </c>
      <c r="K112" s="205">
        <v>100</v>
      </c>
      <c r="L112" s="205"/>
      <c r="M112" s="205">
        <v>150</v>
      </c>
      <c r="N112" s="205"/>
      <c r="O112" s="205">
        <v>1000</v>
      </c>
      <c r="P112" s="205"/>
      <c r="Q112" s="205"/>
      <c r="R112" s="194">
        <v>650</v>
      </c>
      <c r="S112" s="194">
        <f t="shared" si="29"/>
        <v>57300</v>
      </c>
      <c r="T112" s="194">
        <f t="shared" si="30"/>
        <v>0</v>
      </c>
      <c r="U112" s="194">
        <f t="shared" si="31"/>
        <v>85950</v>
      </c>
      <c r="V112" s="194">
        <f t="shared" si="32"/>
        <v>0</v>
      </c>
      <c r="W112" s="194">
        <f t="shared" si="63"/>
        <v>2006156.25</v>
      </c>
      <c r="X112" s="194">
        <f t="shared" si="33"/>
        <v>0</v>
      </c>
      <c r="Y112" s="194">
        <f t="shared" si="34"/>
        <v>0</v>
      </c>
      <c r="Z112" s="194">
        <f t="shared" si="35"/>
        <v>186773.4375</v>
      </c>
      <c r="AA112" s="97">
        <v>1163636.3636363635</v>
      </c>
      <c r="AB112" s="97">
        <v>2181818.1818181816</v>
      </c>
      <c r="AC112" s="97">
        <v>13.78</v>
      </c>
      <c r="AD112" s="97"/>
      <c r="AE112" s="97">
        <v>9.06</v>
      </c>
      <c r="AF112" s="97"/>
      <c r="AG112" s="97">
        <v>119.93</v>
      </c>
      <c r="AH112" s="97"/>
      <c r="AI112" s="97"/>
      <c r="AJ112" s="97">
        <v>372.56</v>
      </c>
      <c r="AK112" s="97">
        <f t="shared" si="56"/>
        <v>7895.94</v>
      </c>
      <c r="AL112" s="97">
        <f t="shared" si="57"/>
        <v>0</v>
      </c>
      <c r="AM112" s="97">
        <f t="shared" si="58"/>
        <v>5191.38</v>
      </c>
      <c r="AN112" s="97">
        <f t="shared" si="59"/>
        <v>0</v>
      </c>
      <c r="AO112" s="97">
        <f t="shared" si="64"/>
        <v>240598.31906250003</v>
      </c>
      <c r="AP112" s="97">
        <f t="shared" si="60"/>
        <v>0</v>
      </c>
      <c r="AQ112" s="97"/>
      <c r="AR112" s="97">
        <f t="shared" si="62"/>
        <v>107052.78750000001</v>
      </c>
      <c r="AS112" s="97">
        <v>55.9</v>
      </c>
      <c r="AT112" s="97"/>
      <c r="AU112" s="97">
        <v>51.18</v>
      </c>
      <c r="AV112" s="97"/>
      <c r="AW112" s="97">
        <v>181.44</v>
      </c>
      <c r="AX112" s="97"/>
      <c r="AY112" s="97"/>
      <c r="AZ112" s="97">
        <v>413.83</v>
      </c>
      <c r="BA112" s="97">
        <f t="shared" si="43"/>
        <v>32030.7</v>
      </c>
      <c r="BB112" s="97">
        <f t="shared" si="44"/>
        <v>0</v>
      </c>
      <c r="BC112" s="97">
        <f t="shared" si="45"/>
        <v>29326.14</v>
      </c>
      <c r="BD112" s="97">
        <f t="shared" si="46"/>
        <v>0</v>
      </c>
      <c r="BE112" s="97">
        <f t="shared" si="47"/>
        <v>363996.99</v>
      </c>
      <c r="BF112" s="97">
        <f t="shared" si="48"/>
        <v>0</v>
      </c>
      <c r="BG112" s="97">
        <f t="shared" si="49"/>
        <v>0</v>
      </c>
      <c r="BH112" s="97">
        <f t="shared" si="50"/>
        <v>118911.46406249999</v>
      </c>
      <c r="BI112" s="97">
        <f t="shared" si="51"/>
        <v>425353.82999999996</v>
      </c>
    </row>
    <row r="113" spans="1:61" ht="15" hidden="1" x14ac:dyDescent="0.25">
      <c r="A113" s="215" t="s">
        <v>687</v>
      </c>
      <c r="B113" s="88" t="s">
        <v>286</v>
      </c>
      <c r="C113" s="86">
        <v>1910</v>
      </c>
      <c r="D113" s="104" t="s">
        <v>169</v>
      </c>
      <c r="E113" s="158" t="s">
        <v>830</v>
      </c>
      <c r="F113" s="158" t="s">
        <v>824</v>
      </c>
      <c r="G113" s="158">
        <v>0.23</v>
      </c>
      <c r="H113" s="190">
        <v>573</v>
      </c>
      <c r="I113" s="46">
        <v>2006.15625</v>
      </c>
      <c r="J113" s="46">
        <v>287.34375</v>
      </c>
      <c r="K113" s="205">
        <v>100</v>
      </c>
      <c r="L113" s="205"/>
      <c r="M113" s="205">
        <v>150</v>
      </c>
      <c r="N113" s="205"/>
      <c r="O113" s="205">
        <v>1000</v>
      </c>
      <c r="P113" s="205"/>
      <c r="Q113" s="205"/>
      <c r="R113" s="194">
        <v>650</v>
      </c>
      <c r="S113" s="194">
        <f t="shared" si="29"/>
        <v>57300</v>
      </c>
      <c r="T113" s="194">
        <f t="shared" si="30"/>
        <v>0</v>
      </c>
      <c r="U113" s="194">
        <f t="shared" si="31"/>
        <v>85950</v>
      </c>
      <c r="V113" s="194">
        <f t="shared" si="32"/>
        <v>0</v>
      </c>
      <c r="W113" s="194">
        <f t="shared" si="63"/>
        <v>2006156.25</v>
      </c>
      <c r="X113" s="194">
        <f t="shared" si="33"/>
        <v>0</v>
      </c>
      <c r="Y113" s="194">
        <f t="shared" si="34"/>
        <v>0</v>
      </c>
      <c r="Z113" s="194">
        <f t="shared" si="35"/>
        <v>186773.4375</v>
      </c>
      <c r="AA113" s="97">
        <v>1163636.3636363635</v>
      </c>
      <c r="AB113" s="97">
        <v>2181818.1818181816</v>
      </c>
      <c r="AC113" s="97">
        <v>13.78</v>
      </c>
      <c r="AD113" s="97"/>
      <c r="AE113" s="97">
        <v>9.06</v>
      </c>
      <c r="AF113" s="97"/>
      <c r="AG113" s="97">
        <v>119.93</v>
      </c>
      <c r="AH113" s="97"/>
      <c r="AI113" s="97"/>
      <c r="AJ113" s="97">
        <v>372.56</v>
      </c>
      <c r="AK113" s="97">
        <f t="shared" si="56"/>
        <v>7895.94</v>
      </c>
      <c r="AL113" s="97">
        <f t="shared" si="57"/>
        <v>0</v>
      </c>
      <c r="AM113" s="97">
        <f t="shared" si="58"/>
        <v>5191.38</v>
      </c>
      <c r="AN113" s="97">
        <f t="shared" si="59"/>
        <v>0</v>
      </c>
      <c r="AO113" s="97">
        <f t="shared" si="64"/>
        <v>240598.31906250003</v>
      </c>
      <c r="AP113" s="97">
        <f t="shared" si="60"/>
        <v>0</v>
      </c>
      <c r="AQ113" s="97"/>
      <c r="AR113" s="97">
        <f t="shared" si="62"/>
        <v>107052.78750000001</v>
      </c>
      <c r="AS113" s="97">
        <v>55.9</v>
      </c>
      <c r="AT113" s="97"/>
      <c r="AU113" s="97">
        <v>51.18</v>
      </c>
      <c r="AV113" s="97"/>
      <c r="AW113" s="97">
        <v>181.44</v>
      </c>
      <c r="AX113" s="97"/>
      <c r="AY113" s="97"/>
      <c r="AZ113" s="97">
        <v>413.83</v>
      </c>
      <c r="BA113" s="97">
        <f t="shared" si="43"/>
        <v>32030.7</v>
      </c>
      <c r="BB113" s="97">
        <f t="shared" si="44"/>
        <v>0</v>
      </c>
      <c r="BC113" s="97">
        <f t="shared" si="45"/>
        <v>29326.14</v>
      </c>
      <c r="BD113" s="97">
        <f t="shared" si="46"/>
        <v>0</v>
      </c>
      <c r="BE113" s="97">
        <f t="shared" si="47"/>
        <v>363996.99</v>
      </c>
      <c r="BF113" s="97">
        <f t="shared" si="48"/>
        <v>0</v>
      </c>
      <c r="BG113" s="97">
        <f t="shared" si="49"/>
        <v>0</v>
      </c>
      <c r="BH113" s="97">
        <f t="shared" si="50"/>
        <v>118911.46406249999</v>
      </c>
      <c r="BI113" s="97">
        <f t="shared" si="51"/>
        <v>425353.82999999996</v>
      </c>
    </row>
    <row r="114" spans="1:61" ht="15" hidden="1" x14ac:dyDescent="0.25">
      <c r="A114" s="215" t="s">
        <v>688</v>
      </c>
      <c r="B114" s="88" t="s">
        <v>288</v>
      </c>
      <c r="C114" s="86">
        <v>1910</v>
      </c>
      <c r="D114" s="104" t="s">
        <v>169</v>
      </c>
      <c r="E114" s="158" t="s">
        <v>830</v>
      </c>
      <c r="F114" s="158" t="s">
        <v>824</v>
      </c>
      <c r="G114" s="158">
        <v>0.23</v>
      </c>
      <c r="H114" s="190">
        <v>1300</v>
      </c>
      <c r="I114" s="46">
        <v>4798.9124999999995</v>
      </c>
      <c r="J114" s="46">
        <v>784.6875</v>
      </c>
      <c r="K114" s="205">
        <v>100</v>
      </c>
      <c r="L114" s="205"/>
      <c r="M114" s="205">
        <v>150</v>
      </c>
      <c r="N114" s="205"/>
      <c r="O114" s="205">
        <v>1000</v>
      </c>
      <c r="P114" s="205"/>
      <c r="Q114" s="205"/>
      <c r="R114" s="194">
        <v>650</v>
      </c>
      <c r="S114" s="194">
        <f t="shared" si="29"/>
        <v>130000</v>
      </c>
      <c r="T114" s="194">
        <f t="shared" si="30"/>
        <v>0</v>
      </c>
      <c r="U114" s="194">
        <f t="shared" si="31"/>
        <v>195000</v>
      </c>
      <c r="V114" s="194">
        <f t="shared" si="32"/>
        <v>0</v>
      </c>
      <c r="W114" s="194">
        <f t="shared" si="63"/>
        <v>4798912.4999999991</v>
      </c>
      <c r="X114" s="194">
        <f t="shared" si="33"/>
        <v>0</v>
      </c>
      <c r="Y114" s="194">
        <f t="shared" si="34"/>
        <v>0</v>
      </c>
      <c r="Z114" s="194">
        <f t="shared" si="35"/>
        <v>510046.875</v>
      </c>
      <c r="AA114" s="97">
        <v>3045454.5454545449</v>
      </c>
      <c r="AB114" s="97">
        <v>5945454.5454545449</v>
      </c>
      <c r="AC114" s="97">
        <v>13.78</v>
      </c>
      <c r="AD114" s="97"/>
      <c r="AE114" s="97">
        <v>9.06</v>
      </c>
      <c r="AF114" s="97"/>
      <c r="AG114" s="97">
        <v>119.93</v>
      </c>
      <c r="AH114" s="97"/>
      <c r="AI114" s="97"/>
      <c r="AJ114" s="97">
        <v>372.56</v>
      </c>
      <c r="AK114" s="97">
        <f t="shared" si="56"/>
        <v>17914</v>
      </c>
      <c r="AL114" s="97">
        <f t="shared" si="57"/>
        <v>0</v>
      </c>
      <c r="AM114" s="97">
        <f t="shared" si="58"/>
        <v>11778</v>
      </c>
      <c r="AN114" s="97">
        <f t="shared" si="59"/>
        <v>0</v>
      </c>
      <c r="AO114" s="97">
        <f t="shared" si="64"/>
        <v>575533.57612500002</v>
      </c>
      <c r="AP114" s="97">
        <f t="shared" si="60"/>
        <v>0</v>
      </c>
      <c r="AQ114" s="97"/>
      <c r="AR114" s="97">
        <f t="shared" si="62"/>
        <v>292343.17499999999</v>
      </c>
      <c r="AS114" s="97">
        <v>55.9</v>
      </c>
      <c r="AT114" s="97"/>
      <c r="AU114" s="97">
        <v>51.18</v>
      </c>
      <c r="AV114" s="97"/>
      <c r="AW114" s="97">
        <v>181.44</v>
      </c>
      <c r="AX114" s="97"/>
      <c r="AY114" s="97"/>
      <c r="AZ114" s="97">
        <v>413.83</v>
      </c>
      <c r="BA114" s="97">
        <f t="shared" si="43"/>
        <v>72670</v>
      </c>
      <c r="BB114" s="97">
        <f t="shared" si="44"/>
        <v>0</v>
      </c>
      <c r="BC114" s="97">
        <f t="shared" si="45"/>
        <v>66534</v>
      </c>
      <c r="BD114" s="97">
        <f t="shared" si="46"/>
        <v>0</v>
      </c>
      <c r="BE114" s="97">
        <f t="shared" si="47"/>
        <v>870714.68399999989</v>
      </c>
      <c r="BF114" s="97">
        <f t="shared" si="48"/>
        <v>0</v>
      </c>
      <c r="BG114" s="97">
        <f t="shared" si="49"/>
        <v>0</v>
      </c>
      <c r="BH114" s="97">
        <f t="shared" si="50"/>
        <v>324727.22812499997</v>
      </c>
      <c r="BI114" s="97">
        <f t="shared" si="51"/>
        <v>1009918.6839999999</v>
      </c>
    </row>
    <row r="115" spans="1:61" ht="15" hidden="1" x14ac:dyDescent="0.25">
      <c r="A115" s="215" t="s">
        <v>689</v>
      </c>
      <c r="B115" s="88" t="s">
        <v>290</v>
      </c>
      <c r="C115" s="86">
        <v>1910</v>
      </c>
      <c r="D115" s="104" t="s">
        <v>169</v>
      </c>
      <c r="E115" s="158" t="s">
        <v>830</v>
      </c>
      <c r="F115" s="158" t="s">
        <v>824</v>
      </c>
      <c r="G115" s="158">
        <v>0.23</v>
      </c>
      <c r="H115" s="190">
        <v>573</v>
      </c>
      <c r="I115" s="46">
        <v>2006.15625</v>
      </c>
      <c r="J115" s="46">
        <v>287.34375</v>
      </c>
      <c r="K115" s="205">
        <v>100</v>
      </c>
      <c r="L115" s="205"/>
      <c r="M115" s="205">
        <v>150</v>
      </c>
      <c r="N115" s="205"/>
      <c r="O115" s="205">
        <v>1000</v>
      </c>
      <c r="P115" s="205"/>
      <c r="Q115" s="205"/>
      <c r="R115" s="194">
        <v>650</v>
      </c>
      <c r="S115" s="194">
        <f t="shared" si="29"/>
        <v>57300</v>
      </c>
      <c r="T115" s="194">
        <f t="shared" si="30"/>
        <v>0</v>
      </c>
      <c r="U115" s="194">
        <f t="shared" si="31"/>
        <v>85950</v>
      </c>
      <c r="V115" s="194">
        <f t="shared" si="32"/>
        <v>0</v>
      </c>
      <c r="W115" s="194">
        <f t="shared" si="63"/>
        <v>2006156.25</v>
      </c>
      <c r="X115" s="194">
        <f t="shared" si="33"/>
        <v>0</v>
      </c>
      <c r="Y115" s="194">
        <f t="shared" si="34"/>
        <v>0</v>
      </c>
      <c r="Z115" s="194">
        <f t="shared" si="35"/>
        <v>186773.4375</v>
      </c>
      <c r="AA115" s="97">
        <v>1163636.3636363635</v>
      </c>
      <c r="AB115" s="97">
        <v>2181818.1818181816</v>
      </c>
      <c r="AC115" s="97">
        <v>13.78</v>
      </c>
      <c r="AD115" s="97"/>
      <c r="AE115" s="97">
        <v>9.06</v>
      </c>
      <c r="AF115" s="97"/>
      <c r="AG115" s="97">
        <v>119.93</v>
      </c>
      <c r="AH115" s="97"/>
      <c r="AI115" s="97"/>
      <c r="AJ115" s="97">
        <v>372.56</v>
      </c>
      <c r="AK115" s="97">
        <f t="shared" si="56"/>
        <v>7895.94</v>
      </c>
      <c r="AL115" s="97">
        <f t="shared" si="57"/>
        <v>0</v>
      </c>
      <c r="AM115" s="97">
        <f t="shared" si="58"/>
        <v>5191.38</v>
      </c>
      <c r="AN115" s="97">
        <f t="shared" si="59"/>
        <v>0</v>
      </c>
      <c r="AO115" s="97">
        <f t="shared" si="64"/>
        <v>240598.31906250003</v>
      </c>
      <c r="AP115" s="97">
        <f t="shared" si="60"/>
        <v>0</v>
      </c>
      <c r="AQ115" s="97"/>
      <c r="AR115" s="97">
        <f t="shared" si="62"/>
        <v>107052.78750000001</v>
      </c>
      <c r="AS115" s="97">
        <v>55.9</v>
      </c>
      <c r="AT115" s="97"/>
      <c r="AU115" s="97">
        <v>51.18</v>
      </c>
      <c r="AV115" s="97"/>
      <c r="AW115" s="97">
        <v>181.44</v>
      </c>
      <c r="AX115" s="97"/>
      <c r="AY115" s="97"/>
      <c r="AZ115" s="97">
        <v>413.83</v>
      </c>
      <c r="BA115" s="97">
        <f t="shared" si="43"/>
        <v>32030.7</v>
      </c>
      <c r="BB115" s="97">
        <f t="shared" si="44"/>
        <v>0</v>
      </c>
      <c r="BC115" s="97">
        <f t="shared" si="45"/>
        <v>29326.14</v>
      </c>
      <c r="BD115" s="97">
        <f t="shared" si="46"/>
        <v>0</v>
      </c>
      <c r="BE115" s="97">
        <f t="shared" si="47"/>
        <v>363996.99</v>
      </c>
      <c r="BF115" s="97">
        <f t="shared" si="48"/>
        <v>0</v>
      </c>
      <c r="BG115" s="97">
        <f t="shared" si="49"/>
        <v>0</v>
      </c>
      <c r="BH115" s="97">
        <f t="shared" si="50"/>
        <v>118911.46406249999</v>
      </c>
      <c r="BI115" s="97">
        <f t="shared" si="51"/>
        <v>425353.82999999996</v>
      </c>
    </row>
    <row r="116" spans="1:61" ht="15" hidden="1" x14ac:dyDescent="0.25">
      <c r="A116" s="215" t="s">
        <v>690</v>
      </c>
      <c r="B116" s="88" t="s">
        <v>292</v>
      </c>
      <c r="C116" s="86">
        <v>1910</v>
      </c>
      <c r="D116" s="104" t="s">
        <v>169</v>
      </c>
      <c r="E116" s="158" t="s">
        <v>830</v>
      </c>
      <c r="F116" s="158" t="s">
        <v>824</v>
      </c>
      <c r="G116" s="158">
        <v>0.23</v>
      </c>
      <c r="H116" s="190">
        <v>1300</v>
      </c>
      <c r="I116" s="46">
        <v>3999.4375</v>
      </c>
      <c r="J116" s="46">
        <v>653.5625</v>
      </c>
      <c r="K116" s="205">
        <v>100</v>
      </c>
      <c r="L116" s="205"/>
      <c r="M116" s="205">
        <v>150</v>
      </c>
      <c r="N116" s="205"/>
      <c r="O116" s="205">
        <v>1000</v>
      </c>
      <c r="P116" s="205"/>
      <c r="Q116" s="205"/>
      <c r="R116" s="194">
        <v>650</v>
      </c>
      <c r="S116" s="194">
        <f t="shared" si="29"/>
        <v>130000</v>
      </c>
      <c r="T116" s="194">
        <f t="shared" si="30"/>
        <v>0</v>
      </c>
      <c r="U116" s="194">
        <f t="shared" si="31"/>
        <v>195000</v>
      </c>
      <c r="V116" s="194">
        <f t="shared" si="32"/>
        <v>0</v>
      </c>
      <c r="W116" s="194">
        <f t="shared" si="63"/>
        <v>3999437.5</v>
      </c>
      <c r="X116" s="194">
        <f t="shared" si="33"/>
        <v>0</v>
      </c>
      <c r="Y116" s="194">
        <f t="shared" si="34"/>
        <v>0</v>
      </c>
      <c r="Z116" s="194">
        <f t="shared" si="35"/>
        <v>424815.625</v>
      </c>
      <c r="AA116" s="97">
        <v>2363636.3636363633</v>
      </c>
      <c r="AB116" s="97">
        <v>4581818.1818181816</v>
      </c>
      <c r="AC116" s="97">
        <v>13.78</v>
      </c>
      <c r="AD116" s="97"/>
      <c r="AE116" s="97">
        <v>9.06</v>
      </c>
      <c r="AF116" s="97"/>
      <c r="AG116" s="97">
        <v>119.93</v>
      </c>
      <c r="AH116" s="97"/>
      <c r="AI116" s="97"/>
      <c r="AJ116" s="97">
        <v>372.56</v>
      </c>
      <c r="AK116" s="97">
        <f t="shared" si="56"/>
        <v>17914</v>
      </c>
      <c r="AL116" s="97">
        <f t="shared" si="57"/>
        <v>0</v>
      </c>
      <c r="AM116" s="97">
        <f t="shared" si="58"/>
        <v>11778</v>
      </c>
      <c r="AN116" s="97">
        <f t="shared" si="59"/>
        <v>0</v>
      </c>
      <c r="AO116" s="97">
        <f t="shared" si="64"/>
        <v>479652.53937500005</v>
      </c>
      <c r="AP116" s="97">
        <f t="shared" si="60"/>
        <v>0</v>
      </c>
      <c r="AQ116" s="97"/>
      <c r="AR116" s="97">
        <f t="shared" si="62"/>
        <v>243491.245</v>
      </c>
      <c r="AS116" s="97">
        <v>55.9</v>
      </c>
      <c r="AT116" s="97"/>
      <c r="AU116" s="97">
        <v>51.18</v>
      </c>
      <c r="AV116" s="97"/>
      <c r="AW116" s="97">
        <v>181.44</v>
      </c>
      <c r="AX116" s="97"/>
      <c r="AY116" s="97"/>
      <c r="AZ116" s="97">
        <v>413.83</v>
      </c>
      <c r="BA116" s="97">
        <f t="shared" si="43"/>
        <v>72670</v>
      </c>
      <c r="BB116" s="97">
        <f t="shared" si="44"/>
        <v>0</v>
      </c>
      <c r="BC116" s="97">
        <f t="shared" si="45"/>
        <v>66534</v>
      </c>
      <c r="BD116" s="97">
        <f t="shared" si="46"/>
        <v>0</v>
      </c>
      <c r="BE116" s="97">
        <f t="shared" si="47"/>
        <v>725657.94</v>
      </c>
      <c r="BF116" s="97">
        <f t="shared" si="48"/>
        <v>0</v>
      </c>
      <c r="BG116" s="97">
        <f t="shared" si="49"/>
        <v>0</v>
      </c>
      <c r="BH116" s="97">
        <f t="shared" si="50"/>
        <v>270463.76937499997</v>
      </c>
      <c r="BI116" s="97">
        <f t="shared" si="51"/>
        <v>864861.94</v>
      </c>
    </row>
    <row r="117" spans="1:61" ht="15" hidden="1" x14ac:dyDescent="0.25">
      <c r="A117" s="215" t="s">
        <v>691</v>
      </c>
      <c r="B117" s="88" t="s">
        <v>294</v>
      </c>
      <c r="C117" s="86">
        <v>1910</v>
      </c>
      <c r="D117" s="104" t="s">
        <v>169</v>
      </c>
      <c r="E117" s="158" t="s">
        <v>830</v>
      </c>
      <c r="F117" s="158" t="s">
        <v>824</v>
      </c>
      <c r="G117" s="158">
        <v>0.23</v>
      </c>
      <c r="H117" s="190">
        <v>573</v>
      </c>
      <c r="I117" s="46">
        <v>2006.15625</v>
      </c>
      <c r="J117" s="46">
        <v>287.34375</v>
      </c>
      <c r="K117" s="205">
        <v>100</v>
      </c>
      <c r="L117" s="205"/>
      <c r="M117" s="205">
        <v>150</v>
      </c>
      <c r="N117" s="205"/>
      <c r="O117" s="205">
        <v>1000</v>
      </c>
      <c r="P117" s="205"/>
      <c r="Q117" s="205"/>
      <c r="R117" s="194">
        <v>650</v>
      </c>
      <c r="S117" s="194">
        <f t="shared" si="29"/>
        <v>57300</v>
      </c>
      <c r="T117" s="194">
        <f t="shared" si="30"/>
        <v>0</v>
      </c>
      <c r="U117" s="194">
        <f t="shared" si="31"/>
        <v>85950</v>
      </c>
      <c r="V117" s="194">
        <f t="shared" si="32"/>
        <v>0</v>
      </c>
      <c r="W117" s="194">
        <f t="shared" si="63"/>
        <v>2006156.25</v>
      </c>
      <c r="X117" s="194">
        <f t="shared" si="33"/>
        <v>0</v>
      </c>
      <c r="Y117" s="194">
        <f t="shared" si="34"/>
        <v>0</v>
      </c>
      <c r="Z117" s="194">
        <f t="shared" si="35"/>
        <v>186773.4375</v>
      </c>
      <c r="AA117" s="97">
        <v>1081818.1818181816</v>
      </c>
      <c r="AB117" s="97">
        <v>2018181.8181818181</v>
      </c>
      <c r="AC117" s="97">
        <v>13.78</v>
      </c>
      <c r="AD117" s="97"/>
      <c r="AE117" s="97">
        <v>9.06</v>
      </c>
      <c r="AF117" s="97"/>
      <c r="AG117" s="97">
        <v>119.93</v>
      </c>
      <c r="AH117" s="97"/>
      <c r="AI117" s="97"/>
      <c r="AJ117" s="97">
        <v>372.56</v>
      </c>
      <c r="AK117" s="97">
        <f t="shared" si="56"/>
        <v>7895.94</v>
      </c>
      <c r="AL117" s="97">
        <f t="shared" si="57"/>
        <v>0</v>
      </c>
      <c r="AM117" s="97">
        <f t="shared" si="58"/>
        <v>5191.38</v>
      </c>
      <c r="AN117" s="97">
        <f t="shared" si="59"/>
        <v>0</v>
      </c>
      <c r="AO117" s="97">
        <f t="shared" si="64"/>
        <v>240598.31906250003</v>
      </c>
      <c r="AP117" s="97">
        <f t="shared" si="60"/>
        <v>0</v>
      </c>
      <c r="AQ117" s="97"/>
      <c r="AR117" s="97">
        <f t="shared" si="62"/>
        <v>107052.78750000001</v>
      </c>
      <c r="AS117" s="97">
        <v>55.9</v>
      </c>
      <c r="AT117" s="97"/>
      <c r="AU117" s="97">
        <v>51.18</v>
      </c>
      <c r="AV117" s="97"/>
      <c r="AW117" s="97">
        <v>181.44</v>
      </c>
      <c r="AX117" s="97"/>
      <c r="AY117" s="97"/>
      <c r="AZ117" s="97">
        <v>413.83</v>
      </c>
      <c r="BA117" s="97">
        <f t="shared" si="43"/>
        <v>32030.7</v>
      </c>
      <c r="BB117" s="97">
        <f t="shared" si="44"/>
        <v>0</v>
      </c>
      <c r="BC117" s="97">
        <f t="shared" si="45"/>
        <v>29326.14</v>
      </c>
      <c r="BD117" s="97">
        <f t="shared" si="46"/>
        <v>0</v>
      </c>
      <c r="BE117" s="97">
        <f t="shared" si="47"/>
        <v>363996.99</v>
      </c>
      <c r="BF117" s="97">
        <f t="shared" si="48"/>
        <v>0</v>
      </c>
      <c r="BG117" s="97">
        <f t="shared" si="49"/>
        <v>0</v>
      </c>
      <c r="BH117" s="97">
        <f t="shared" si="50"/>
        <v>118911.46406249999</v>
      </c>
      <c r="BI117" s="97">
        <f t="shared" si="51"/>
        <v>425353.82999999996</v>
      </c>
    </row>
    <row r="118" spans="1:61" ht="15" hidden="1" x14ac:dyDescent="0.25">
      <c r="A118" s="216" t="s">
        <v>692</v>
      </c>
      <c r="B118" s="88" t="s">
        <v>296</v>
      </c>
      <c r="C118" s="86">
        <v>1900</v>
      </c>
      <c r="D118" s="122" t="s">
        <v>169</v>
      </c>
      <c r="E118" s="158" t="s">
        <v>830</v>
      </c>
      <c r="F118" s="158" t="s">
        <v>824</v>
      </c>
      <c r="G118" s="162">
        <v>0.16700000000000001</v>
      </c>
      <c r="H118" s="190">
        <v>556</v>
      </c>
      <c r="I118" s="46">
        <v>1772.2124999999999</v>
      </c>
      <c r="J118" s="46">
        <v>346.38750000000005</v>
      </c>
      <c r="K118" s="205">
        <v>100</v>
      </c>
      <c r="L118" s="205"/>
      <c r="M118" s="205">
        <v>150</v>
      </c>
      <c r="N118" s="205"/>
      <c r="O118" s="205">
        <v>1000</v>
      </c>
      <c r="P118" s="205">
        <v>80</v>
      </c>
      <c r="Q118" s="205"/>
      <c r="R118" s="194">
        <v>650</v>
      </c>
      <c r="S118" s="194">
        <f t="shared" si="29"/>
        <v>55600</v>
      </c>
      <c r="T118" s="194">
        <f t="shared" si="30"/>
        <v>0</v>
      </c>
      <c r="U118" s="194">
        <f t="shared" si="31"/>
        <v>83400</v>
      </c>
      <c r="V118" s="194">
        <f t="shared" si="32"/>
        <v>0</v>
      </c>
      <c r="W118" s="194">
        <f>O118*I118</f>
        <v>1772212.4999999998</v>
      </c>
      <c r="X118" s="194">
        <f t="shared" si="33"/>
        <v>141777</v>
      </c>
      <c r="Y118" s="194">
        <f t="shared" si="34"/>
        <v>0</v>
      </c>
      <c r="Z118" s="194">
        <f t="shared" si="35"/>
        <v>225151.87500000003</v>
      </c>
      <c r="AA118" s="97">
        <v>809090.90909090894</v>
      </c>
      <c r="AB118" s="97">
        <v>1472727.2727272727</v>
      </c>
      <c r="AC118" s="97">
        <v>13.78</v>
      </c>
      <c r="AD118" s="97"/>
      <c r="AE118" s="97">
        <v>10.34</v>
      </c>
      <c r="AF118" s="97"/>
      <c r="AG118" s="97">
        <v>119.93</v>
      </c>
      <c r="AH118" s="97"/>
      <c r="AI118" s="97"/>
      <c r="AJ118" s="97">
        <v>372.56</v>
      </c>
      <c r="AK118" s="97">
        <f t="shared" si="56"/>
        <v>7661.6799999999994</v>
      </c>
      <c r="AL118" s="97">
        <f t="shared" si="57"/>
        <v>0</v>
      </c>
      <c r="AM118" s="97">
        <f t="shared" si="58"/>
        <v>5749.04</v>
      </c>
      <c r="AN118" s="97">
        <f t="shared" si="59"/>
        <v>0</v>
      </c>
      <c r="AO118" s="97"/>
      <c r="AP118" s="97">
        <f t="shared" si="60"/>
        <v>0</v>
      </c>
      <c r="AQ118" s="97">
        <f t="shared" si="61"/>
        <v>0</v>
      </c>
      <c r="AR118" s="97">
        <f t="shared" si="62"/>
        <v>129050.12700000002</v>
      </c>
      <c r="AS118" s="97">
        <v>55.9</v>
      </c>
      <c r="AT118" s="97"/>
      <c r="AU118" s="97">
        <v>52.46</v>
      </c>
      <c r="AV118" s="97"/>
      <c r="AW118" s="97">
        <v>174.7</v>
      </c>
      <c r="AX118" s="97"/>
      <c r="AY118" s="97"/>
      <c r="AZ118" s="97">
        <v>426.83</v>
      </c>
      <c r="BA118" s="97">
        <f t="shared" si="43"/>
        <v>31080.399999999998</v>
      </c>
      <c r="BB118" s="97">
        <f t="shared" si="44"/>
        <v>0</v>
      </c>
      <c r="BC118" s="97">
        <f t="shared" si="45"/>
        <v>29167.760000000002</v>
      </c>
      <c r="BD118" s="97">
        <f t="shared" si="46"/>
        <v>0</v>
      </c>
      <c r="BE118" s="97">
        <f t="shared" si="47"/>
        <v>309605.52374999993</v>
      </c>
      <c r="BF118" s="97">
        <f t="shared" si="48"/>
        <v>0</v>
      </c>
      <c r="BG118" s="97">
        <f t="shared" si="49"/>
        <v>0</v>
      </c>
      <c r="BH118" s="97">
        <f t="shared" si="50"/>
        <v>147848.57662500002</v>
      </c>
      <c r="BI118" s="97">
        <f t="shared" si="51"/>
        <v>369853.68374999997</v>
      </c>
    </row>
    <row r="119" spans="1:61" ht="15" hidden="1" x14ac:dyDescent="0.25">
      <c r="A119" s="216" t="s">
        <v>693</v>
      </c>
      <c r="B119" s="88" t="s">
        <v>299</v>
      </c>
      <c r="C119" s="86">
        <v>1819</v>
      </c>
      <c r="D119" s="122" t="s">
        <v>169</v>
      </c>
      <c r="E119" s="158" t="s">
        <v>830</v>
      </c>
      <c r="F119" s="158" t="s">
        <v>824</v>
      </c>
      <c r="G119" s="162">
        <v>0.16700000000000001</v>
      </c>
      <c r="H119" s="190">
        <v>1471</v>
      </c>
      <c r="I119" s="46">
        <v>2688.8874999999998</v>
      </c>
      <c r="J119" s="46">
        <v>611.11249999999995</v>
      </c>
      <c r="K119" s="205">
        <v>100</v>
      </c>
      <c r="L119" s="205"/>
      <c r="M119" s="205">
        <v>150</v>
      </c>
      <c r="N119" s="205"/>
      <c r="O119" s="205">
        <v>1000</v>
      </c>
      <c r="P119" s="205">
        <v>80</v>
      </c>
      <c r="Q119" s="205"/>
      <c r="R119" s="194">
        <v>650</v>
      </c>
      <c r="S119" s="194">
        <f t="shared" si="29"/>
        <v>147100</v>
      </c>
      <c r="T119" s="194">
        <f t="shared" si="30"/>
        <v>0</v>
      </c>
      <c r="U119" s="194">
        <f t="shared" si="31"/>
        <v>220650</v>
      </c>
      <c r="V119" s="194">
        <f t="shared" si="32"/>
        <v>0</v>
      </c>
      <c r="W119" s="194">
        <f>O119*I119</f>
        <v>2688887.5</v>
      </c>
      <c r="X119" s="194">
        <f t="shared" si="33"/>
        <v>215111</v>
      </c>
      <c r="Y119" s="194">
        <f t="shared" si="34"/>
        <v>0</v>
      </c>
      <c r="Z119" s="194">
        <f t="shared" si="35"/>
        <v>397223.12499999994</v>
      </c>
      <c r="AA119" s="97">
        <v>536363.63636363635</v>
      </c>
      <c r="AB119" s="97">
        <v>927272.72727272718</v>
      </c>
      <c r="AC119" s="97">
        <v>13.78</v>
      </c>
      <c r="AD119" s="97"/>
      <c r="AE119" s="97">
        <v>10.34</v>
      </c>
      <c r="AF119" s="97"/>
      <c r="AG119" s="97">
        <v>119.93</v>
      </c>
      <c r="AH119" s="97"/>
      <c r="AI119" s="97"/>
      <c r="AJ119" s="97">
        <v>372.56</v>
      </c>
      <c r="AK119" s="97">
        <f t="shared" si="56"/>
        <v>20270.379999999997</v>
      </c>
      <c r="AL119" s="97">
        <f t="shared" si="57"/>
        <v>0</v>
      </c>
      <c r="AM119" s="97">
        <f t="shared" si="58"/>
        <v>15210.14</v>
      </c>
      <c r="AN119" s="97">
        <f t="shared" si="59"/>
        <v>0</v>
      </c>
      <c r="AO119" s="97"/>
      <c r="AP119" s="97">
        <f t="shared" si="60"/>
        <v>0</v>
      </c>
      <c r="AQ119" s="97">
        <f t="shared" si="61"/>
        <v>0</v>
      </c>
      <c r="AR119" s="97">
        <f t="shared" si="62"/>
        <v>227676.07299999997</v>
      </c>
      <c r="AS119" s="97">
        <v>55.9</v>
      </c>
      <c r="AT119" s="97"/>
      <c r="AU119" s="97">
        <v>52.46</v>
      </c>
      <c r="AV119" s="97"/>
      <c r="AW119" s="97">
        <v>174.7</v>
      </c>
      <c r="AX119" s="97"/>
      <c r="AY119" s="97"/>
      <c r="AZ119" s="97">
        <v>426.83</v>
      </c>
      <c r="BA119" s="97">
        <f t="shared" si="43"/>
        <v>82228.899999999994</v>
      </c>
      <c r="BB119" s="97">
        <f t="shared" si="44"/>
        <v>0</v>
      </c>
      <c r="BC119" s="97">
        <f t="shared" si="45"/>
        <v>77168.66</v>
      </c>
      <c r="BD119" s="97">
        <f t="shared" si="46"/>
        <v>0</v>
      </c>
      <c r="BE119" s="97">
        <f t="shared" si="47"/>
        <v>469748.64624999993</v>
      </c>
      <c r="BF119" s="97">
        <f t="shared" si="48"/>
        <v>0</v>
      </c>
      <c r="BG119" s="97">
        <f t="shared" si="49"/>
        <v>0</v>
      </c>
      <c r="BH119" s="97">
        <f t="shared" si="50"/>
        <v>260841.14837499996</v>
      </c>
      <c r="BI119" s="97">
        <f t="shared" si="51"/>
        <v>629146.20624999993</v>
      </c>
    </row>
    <row r="120" spans="1:61" ht="15" hidden="1" x14ac:dyDescent="0.25">
      <c r="A120" s="217" t="s">
        <v>694</v>
      </c>
      <c r="B120" s="88" t="s">
        <v>302</v>
      </c>
      <c r="C120" s="86">
        <v>1919</v>
      </c>
      <c r="D120" s="104" t="s">
        <v>169</v>
      </c>
      <c r="E120" s="158" t="s">
        <v>830</v>
      </c>
      <c r="F120" s="158" t="s">
        <v>823</v>
      </c>
      <c r="G120" s="162">
        <v>0.16700000000000001</v>
      </c>
      <c r="H120" s="190">
        <v>823</v>
      </c>
      <c r="I120" s="46">
        <v>3112.7999999999997</v>
      </c>
      <c r="J120" s="46">
        <v>510.59999999999991</v>
      </c>
      <c r="K120" s="205"/>
      <c r="L120" s="205">
        <v>100</v>
      </c>
      <c r="M120" s="205">
        <v>150</v>
      </c>
      <c r="N120" s="205"/>
      <c r="O120" s="205">
        <v>1000</v>
      </c>
      <c r="P120" s="205"/>
      <c r="Q120" s="205"/>
      <c r="R120" s="194">
        <v>650</v>
      </c>
      <c r="S120" s="194">
        <f t="shared" si="29"/>
        <v>0</v>
      </c>
      <c r="T120" s="194">
        <f t="shared" si="30"/>
        <v>82300</v>
      </c>
      <c r="U120" s="194">
        <f t="shared" si="31"/>
        <v>123450</v>
      </c>
      <c r="V120" s="194">
        <f t="shared" si="32"/>
        <v>0</v>
      </c>
      <c r="W120" s="194">
        <f>O120*I120</f>
        <v>3112799.9999999995</v>
      </c>
      <c r="X120" s="194">
        <f t="shared" si="33"/>
        <v>0</v>
      </c>
      <c r="Y120" s="194">
        <f t="shared" si="34"/>
        <v>0</v>
      </c>
      <c r="Z120" s="194">
        <f t="shared" si="35"/>
        <v>331889.99999999994</v>
      </c>
      <c r="AA120" s="97">
        <v>1000000</v>
      </c>
      <c r="AB120" s="97">
        <v>1854545.4545454544</v>
      </c>
      <c r="AC120" s="97"/>
      <c r="AD120" s="97">
        <v>7.32</v>
      </c>
      <c r="AE120" s="97"/>
      <c r="AF120" s="97"/>
      <c r="AG120" s="97"/>
      <c r="AH120" s="97">
        <v>119.93</v>
      </c>
      <c r="AI120" s="97"/>
      <c r="AJ120" s="97">
        <v>372.56</v>
      </c>
      <c r="AK120" s="97">
        <f t="shared" si="56"/>
        <v>0</v>
      </c>
      <c r="AL120" s="97">
        <f t="shared" si="57"/>
        <v>6024.3600000000006</v>
      </c>
      <c r="AM120" s="97">
        <f t="shared" si="58"/>
        <v>0</v>
      </c>
      <c r="AN120" s="97">
        <f t="shared" si="59"/>
        <v>0</v>
      </c>
      <c r="AO120" s="97"/>
      <c r="AP120" s="97">
        <f t="shared" si="60"/>
        <v>373318.10399999999</v>
      </c>
      <c r="AQ120" s="97">
        <f t="shared" si="61"/>
        <v>0</v>
      </c>
      <c r="AR120" s="97">
        <f t="shared" si="62"/>
        <v>190229.13599999997</v>
      </c>
      <c r="AS120" s="97"/>
      <c r="AT120" s="97">
        <v>49.44</v>
      </c>
      <c r="AU120" s="97"/>
      <c r="AV120" s="97"/>
      <c r="AW120" s="97"/>
      <c r="AX120" s="97">
        <v>174.6</v>
      </c>
      <c r="AY120" s="97"/>
      <c r="AZ120" s="97">
        <v>413.83</v>
      </c>
      <c r="BA120" s="97">
        <f t="shared" si="43"/>
        <v>0</v>
      </c>
      <c r="BB120" s="97">
        <f t="shared" si="44"/>
        <v>40689.119999999995</v>
      </c>
      <c r="BC120" s="97">
        <f t="shared" si="45"/>
        <v>0</v>
      </c>
      <c r="BD120" s="97">
        <f t="shared" si="46"/>
        <v>0</v>
      </c>
      <c r="BE120" s="97">
        <f t="shared" si="47"/>
        <v>0</v>
      </c>
      <c r="BF120" s="97">
        <f t="shared" si="48"/>
        <v>543494.87999999989</v>
      </c>
      <c r="BG120" s="97">
        <f t="shared" si="49"/>
        <v>0</v>
      </c>
      <c r="BH120" s="97">
        <f t="shared" si="50"/>
        <v>211301.59799999994</v>
      </c>
      <c r="BI120" s="97">
        <f t="shared" si="51"/>
        <v>584183.99999999988</v>
      </c>
    </row>
    <row r="121" spans="1:61" ht="15" hidden="1" x14ac:dyDescent="0.25">
      <c r="A121" s="217" t="s">
        <v>695</v>
      </c>
      <c r="B121" s="88" t="s">
        <v>304</v>
      </c>
      <c r="C121" s="86">
        <v>1950</v>
      </c>
      <c r="D121" s="122" t="s">
        <v>765</v>
      </c>
      <c r="E121" s="158" t="s">
        <v>829</v>
      </c>
      <c r="F121" s="158" t="s">
        <v>823</v>
      </c>
      <c r="G121" s="158">
        <v>0.23</v>
      </c>
      <c r="H121" s="190">
        <v>1064</v>
      </c>
      <c r="I121" s="46">
        <v>5125.5625</v>
      </c>
      <c r="J121" s="46">
        <v>1078.4375</v>
      </c>
      <c r="K121" s="205"/>
      <c r="L121" s="205">
        <v>100</v>
      </c>
      <c r="M121" s="205">
        <v>150</v>
      </c>
      <c r="N121" s="205"/>
      <c r="O121" s="205"/>
      <c r="P121" s="205"/>
      <c r="Q121" s="205">
        <v>150</v>
      </c>
      <c r="R121" s="194">
        <v>650</v>
      </c>
      <c r="S121" s="194">
        <f t="shared" si="29"/>
        <v>0</v>
      </c>
      <c r="T121" s="194">
        <f t="shared" si="30"/>
        <v>106400</v>
      </c>
      <c r="U121" s="194">
        <f t="shared" si="31"/>
        <v>159600</v>
      </c>
      <c r="V121" s="194">
        <f t="shared" si="32"/>
        <v>0</v>
      </c>
      <c r="X121" s="194">
        <f t="shared" si="33"/>
        <v>0</v>
      </c>
      <c r="Y121" s="194">
        <f t="shared" si="34"/>
        <v>768834.375</v>
      </c>
      <c r="Z121" s="194">
        <f t="shared" si="35"/>
        <v>700984.375</v>
      </c>
      <c r="AA121" s="97">
        <v>2799999.9999999995</v>
      </c>
      <c r="AB121" s="97">
        <v>5454545.4545454541</v>
      </c>
      <c r="AC121" s="97"/>
      <c r="AD121" s="97">
        <v>6.59</v>
      </c>
      <c r="AE121" s="97">
        <v>9.06</v>
      </c>
      <c r="AF121" s="97"/>
      <c r="AG121" s="97"/>
      <c r="AH121" s="97"/>
      <c r="AI121" s="97">
        <v>9.06</v>
      </c>
      <c r="AJ121" s="97">
        <v>358.98</v>
      </c>
      <c r="AK121" s="97">
        <f t="shared" si="56"/>
        <v>0</v>
      </c>
      <c r="AL121" s="97">
        <f t="shared" si="57"/>
        <v>7011.76</v>
      </c>
      <c r="AM121" s="97">
        <f t="shared" si="58"/>
        <v>9639.84</v>
      </c>
      <c r="AN121" s="97">
        <f t="shared" si="59"/>
        <v>0</v>
      </c>
      <c r="AO121" s="97"/>
      <c r="AP121" s="97">
        <f t="shared" si="60"/>
        <v>0</v>
      </c>
      <c r="AQ121" s="97">
        <f t="shared" si="61"/>
        <v>46437.596250000002</v>
      </c>
      <c r="AR121" s="97">
        <f t="shared" si="62"/>
        <v>387137.49375000002</v>
      </c>
      <c r="AS121" s="97"/>
      <c r="AT121" s="97">
        <v>48.71</v>
      </c>
      <c r="AU121" s="97">
        <v>51.18</v>
      </c>
      <c r="AV121" s="97"/>
      <c r="AW121" s="97"/>
      <c r="AX121" s="97"/>
      <c r="AY121" s="97">
        <v>60.76</v>
      </c>
      <c r="AZ121" s="97">
        <v>413.64</v>
      </c>
      <c r="BA121" s="97">
        <f t="shared" si="43"/>
        <v>0</v>
      </c>
      <c r="BB121" s="97">
        <f t="shared" si="44"/>
        <v>51827.44</v>
      </c>
      <c r="BC121" s="97">
        <f t="shared" si="45"/>
        <v>54455.519999999997</v>
      </c>
      <c r="BD121" s="97">
        <f t="shared" si="46"/>
        <v>0</v>
      </c>
      <c r="BE121" s="97">
        <f t="shared" si="47"/>
        <v>0</v>
      </c>
      <c r="BF121" s="97">
        <f t="shared" si="48"/>
        <v>0</v>
      </c>
      <c r="BG121" s="97">
        <f t="shared" si="49"/>
        <v>311429.17749999999</v>
      </c>
      <c r="BH121" s="97">
        <f t="shared" si="50"/>
        <v>446084.88750000001</v>
      </c>
      <c r="BI121" s="97">
        <f t="shared" si="51"/>
        <v>417712.13749999995</v>
      </c>
    </row>
    <row r="122" spans="1:61" ht="15" hidden="1" x14ac:dyDescent="0.25">
      <c r="A122" s="217" t="s">
        <v>696</v>
      </c>
      <c r="B122" s="88" t="s">
        <v>306</v>
      </c>
      <c r="C122" s="86">
        <v>1950</v>
      </c>
      <c r="D122" s="122" t="s">
        <v>765</v>
      </c>
      <c r="E122" s="158" t="s">
        <v>830</v>
      </c>
      <c r="F122" s="158" t="s">
        <v>823</v>
      </c>
      <c r="G122" s="158">
        <v>0.23</v>
      </c>
      <c r="H122" s="190">
        <v>675</v>
      </c>
      <c r="I122" s="46">
        <v>3934.875</v>
      </c>
      <c r="J122" s="46">
        <v>685.125</v>
      </c>
      <c r="K122" s="205"/>
      <c r="L122" s="205">
        <v>100</v>
      </c>
      <c r="M122" s="205">
        <v>150</v>
      </c>
      <c r="N122" s="205"/>
      <c r="O122" s="205"/>
      <c r="P122" s="205"/>
      <c r="Q122" s="205">
        <v>150</v>
      </c>
      <c r="R122" s="194">
        <v>650</v>
      </c>
      <c r="S122" s="194">
        <f t="shared" si="29"/>
        <v>0</v>
      </c>
      <c r="T122" s="194">
        <f t="shared" si="30"/>
        <v>67500</v>
      </c>
      <c r="U122" s="194">
        <f t="shared" si="31"/>
        <v>101250</v>
      </c>
      <c r="V122" s="194">
        <f t="shared" si="32"/>
        <v>0</v>
      </c>
      <c r="X122" s="194">
        <f t="shared" si="33"/>
        <v>0</v>
      </c>
      <c r="Y122" s="194">
        <f t="shared" si="34"/>
        <v>590231.25</v>
      </c>
      <c r="Z122" s="194">
        <f t="shared" si="35"/>
        <v>445331.25</v>
      </c>
      <c r="AA122" s="97">
        <v>2200000</v>
      </c>
      <c r="AB122" s="97">
        <v>4254545.4545454541</v>
      </c>
      <c r="AC122" s="97"/>
      <c r="AD122" s="97">
        <v>6.59</v>
      </c>
      <c r="AE122" s="97">
        <v>9.06</v>
      </c>
      <c r="AF122" s="97"/>
      <c r="AG122" s="97"/>
      <c r="AH122" s="97"/>
      <c r="AI122" s="97">
        <v>9.06</v>
      </c>
      <c r="AJ122" s="97">
        <v>358.98</v>
      </c>
      <c r="AK122" s="97">
        <f t="shared" si="56"/>
        <v>0</v>
      </c>
      <c r="AL122" s="97">
        <f t="shared" si="57"/>
        <v>4448.25</v>
      </c>
      <c r="AM122" s="97">
        <f t="shared" si="58"/>
        <v>6115.5</v>
      </c>
      <c r="AN122" s="97">
        <f t="shared" si="59"/>
        <v>0</v>
      </c>
      <c r="AO122" s="97"/>
      <c r="AP122" s="97">
        <f t="shared" si="60"/>
        <v>0</v>
      </c>
      <c r="AQ122" s="97">
        <f t="shared" si="61"/>
        <v>35649.967499999999</v>
      </c>
      <c r="AR122" s="97">
        <f t="shared" si="62"/>
        <v>245946.17250000002</v>
      </c>
      <c r="AS122" s="97"/>
      <c r="AT122" s="97">
        <v>48.71</v>
      </c>
      <c r="AU122" s="97">
        <v>51.18</v>
      </c>
      <c r="AV122" s="97"/>
      <c r="AW122" s="97"/>
      <c r="AX122" s="97"/>
      <c r="AY122" s="97">
        <v>60.76</v>
      </c>
      <c r="AZ122" s="97">
        <v>413.64</v>
      </c>
      <c r="BA122" s="97">
        <f t="shared" si="43"/>
        <v>0</v>
      </c>
      <c r="BB122" s="97">
        <f t="shared" si="44"/>
        <v>32879.25</v>
      </c>
      <c r="BC122" s="97">
        <f t="shared" si="45"/>
        <v>34546.5</v>
      </c>
      <c r="BD122" s="97">
        <f t="shared" si="46"/>
        <v>0</v>
      </c>
      <c r="BE122" s="97">
        <f t="shared" si="47"/>
        <v>0</v>
      </c>
      <c r="BF122" s="97">
        <f t="shared" si="48"/>
        <v>0</v>
      </c>
      <c r="BG122" s="97">
        <f t="shared" si="49"/>
        <v>239083.005</v>
      </c>
      <c r="BH122" s="97">
        <f t="shared" si="50"/>
        <v>283395.10499999998</v>
      </c>
      <c r="BI122" s="97">
        <f t="shared" si="51"/>
        <v>306508.755</v>
      </c>
    </row>
    <row r="123" spans="1:61" ht="15" hidden="1" x14ac:dyDescent="0.25">
      <c r="A123" s="217" t="s">
        <v>697</v>
      </c>
      <c r="B123" s="88" t="s">
        <v>308</v>
      </c>
      <c r="C123" s="86">
        <v>1950</v>
      </c>
      <c r="D123" s="122" t="s">
        <v>765</v>
      </c>
      <c r="E123" s="158" t="s">
        <v>830</v>
      </c>
      <c r="F123" s="158" t="s">
        <v>823</v>
      </c>
      <c r="G123" s="158">
        <v>0.23</v>
      </c>
      <c r="H123" s="190">
        <v>352</v>
      </c>
      <c r="I123" s="46">
        <v>1194.5625</v>
      </c>
      <c r="J123" s="46">
        <v>174.9375</v>
      </c>
      <c r="K123" s="205"/>
      <c r="L123" s="205">
        <v>100</v>
      </c>
      <c r="M123" s="205">
        <v>150</v>
      </c>
      <c r="N123" s="205"/>
      <c r="O123" s="205"/>
      <c r="P123" s="205"/>
      <c r="Q123" s="205">
        <v>150</v>
      </c>
      <c r="R123" s="194">
        <v>650</v>
      </c>
      <c r="S123" s="194">
        <f t="shared" si="29"/>
        <v>0</v>
      </c>
      <c r="T123" s="194">
        <f t="shared" si="30"/>
        <v>35200</v>
      </c>
      <c r="U123" s="194">
        <f t="shared" si="31"/>
        <v>52800</v>
      </c>
      <c r="V123" s="194">
        <f t="shared" si="32"/>
        <v>0</v>
      </c>
      <c r="X123" s="194">
        <f t="shared" si="33"/>
        <v>0</v>
      </c>
      <c r="Y123" s="194">
        <f t="shared" si="34"/>
        <v>179184.375</v>
      </c>
      <c r="Z123" s="194">
        <f t="shared" si="35"/>
        <v>113709.375</v>
      </c>
      <c r="AA123" s="97">
        <v>618181.81818181812</v>
      </c>
      <c r="AB123" s="97">
        <v>1090909.0909090908</v>
      </c>
      <c r="AC123" s="97"/>
      <c r="AD123" s="97">
        <v>6.59</v>
      </c>
      <c r="AE123" s="97">
        <v>9.06</v>
      </c>
      <c r="AF123" s="97"/>
      <c r="AG123" s="97"/>
      <c r="AH123" s="97"/>
      <c r="AI123" s="97">
        <v>9.06</v>
      </c>
      <c r="AJ123" s="97">
        <v>358.98</v>
      </c>
      <c r="AK123" s="97">
        <f t="shared" si="56"/>
        <v>0</v>
      </c>
      <c r="AL123" s="97">
        <f t="shared" si="57"/>
        <v>2319.6799999999998</v>
      </c>
      <c r="AM123" s="97">
        <f t="shared" si="58"/>
        <v>3189.1200000000003</v>
      </c>
      <c r="AN123" s="97">
        <f t="shared" si="59"/>
        <v>0</v>
      </c>
      <c r="AO123" s="97"/>
      <c r="AP123" s="97">
        <f t="shared" si="60"/>
        <v>0</v>
      </c>
      <c r="AQ123" s="97">
        <f t="shared" si="61"/>
        <v>10822.73625</v>
      </c>
      <c r="AR123" s="97">
        <f t="shared" si="62"/>
        <v>62799.063750000001</v>
      </c>
      <c r="AS123" s="97"/>
      <c r="AT123" s="97">
        <v>48.71</v>
      </c>
      <c r="AU123" s="97">
        <v>51.18</v>
      </c>
      <c r="AV123" s="97"/>
      <c r="AW123" s="97"/>
      <c r="AX123" s="97"/>
      <c r="AY123" s="97">
        <v>60.76</v>
      </c>
      <c r="AZ123" s="97">
        <v>413.64</v>
      </c>
      <c r="BA123" s="97">
        <f t="shared" si="43"/>
        <v>0</v>
      </c>
      <c r="BB123" s="97">
        <f t="shared" si="44"/>
        <v>17145.920000000002</v>
      </c>
      <c r="BC123" s="97">
        <f t="shared" si="45"/>
        <v>18015.36</v>
      </c>
      <c r="BD123" s="97">
        <f t="shared" si="46"/>
        <v>0</v>
      </c>
      <c r="BE123" s="97">
        <f t="shared" si="47"/>
        <v>0</v>
      </c>
      <c r="BF123" s="97">
        <f t="shared" si="48"/>
        <v>0</v>
      </c>
      <c r="BG123" s="97">
        <f t="shared" si="49"/>
        <v>72581.617499999993</v>
      </c>
      <c r="BH123" s="97">
        <f t="shared" si="50"/>
        <v>72361.147499999992</v>
      </c>
      <c r="BI123" s="97">
        <f t="shared" si="51"/>
        <v>107742.89749999999</v>
      </c>
    </row>
    <row r="124" spans="1:61" ht="15" hidden="1" x14ac:dyDescent="0.25">
      <c r="A124" s="217" t="s">
        <v>698</v>
      </c>
      <c r="B124" s="88" t="s">
        <v>310</v>
      </c>
      <c r="C124" s="86">
        <v>1819</v>
      </c>
      <c r="D124" s="122" t="s">
        <v>169</v>
      </c>
      <c r="E124" s="158" t="s">
        <v>830</v>
      </c>
      <c r="F124" s="158" t="s">
        <v>824</v>
      </c>
      <c r="G124" s="162">
        <v>0.16700000000000001</v>
      </c>
      <c r="H124" s="190">
        <v>887</v>
      </c>
      <c r="I124" s="46">
        <v>1613.0875000000001</v>
      </c>
      <c r="J124" s="46">
        <v>366.91250000000002</v>
      </c>
      <c r="K124" s="205">
        <v>100</v>
      </c>
      <c r="L124" s="205"/>
      <c r="M124" s="205">
        <v>150</v>
      </c>
      <c r="N124" s="205"/>
      <c r="O124" s="205">
        <v>1000</v>
      </c>
      <c r="P124" s="205">
        <v>80</v>
      </c>
      <c r="Q124" s="205"/>
      <c r="R124" s="194">
        <v>650</v>
      </c>
      <c r="S124" s="194">
        <f t="shared" si="29"/>
        <v>88700</v>
      </c>
      <c r="T124" s="194">
        <f t="shared" si="30"/>
        <v>0</v>
      </c>
      <c r="U124" s="194">
        <f t="shared" si="31"/>
        <v>133050</v>
      </c>
      <c r="V124" s="194">
        <f t="shared" si="32"/>
        <v>0</v>
      </c>
      <c r="W124" s="194">
        <f t="shared" ref="W124:W127" si="65">O124*I124</f>
        <v>1613087.5</v>
      </c>
      <c r="X124" s="194">
        <f t="shared" si="33"/>
        <v>129047</v>
      </c>
      <c r="Y124" s="194">
        <f t="shared" si="34"/>
        <v>0</v>
      </c>
      <c r="Z124" s="194">
        <f t="shared" si="35"/>
        <v>238493.12500000003</v>
      </c>
      <c r="AA124" s="97">
        <v>427272.72727272724</v>
      </c>
      <c r="AB124" s="97">
        <v>709090.90909090906</v>
      </c>
      <c r="AC124" s="97">
        <v>13.78</v>
      </c>
      <c r="AD124" s="97"/>
      <c r="AE124" s="97">
        <v>10.34</v>
      </c>
      <c r="AF124" s="97"/>
      <c r="AG124" s="97">
        <v>119.93</v>
      </c>
      <c r="AH124" s="97"/>
      <c r="AI124" s="97"/>
      <c r="AJ124" s="97">
        <v>372.56</v>
      </c>
      <c r="AK124" s="97">
        <f t="shared" si="56"/>
        <v>12222.859999999999</v>
      </c>
      <c r="AL124" s="97">
        <f t="shared" si="57"/>
        <v>0</v>
      </c>
      <c r="AM124" s="97">
        <f t="shared" si="58"/>
        <v>9171.58</v>
      </c>
      <c r="AN124" s="97">
        <f t="shared" si="59"/>
        <v>0</v>
      </c>
      <c r="AO124" s="97"/>
      <c r="AP124" s="97">
        <f t="shared" si="60"/>
        <v>0</v>
      </c>
      <c r="AQ124" s="97">
        <f t="shared" si="61"/>
        <v>0</v>
      </c>
      <c r="AR124" s="97">
        <f t="shared" si="62"/>
        <v>136696.921</v>
      </c>
      <c r="AS124" s="97">
        <v>55.9</v>
      </c>
      <c r="AT124" s="97"/>
      <c r="AU124" s="97">
        <v>52.46</v>
      </c>
      <c r="AV124" s="97"/>
      <c r="AW124" s="97">
        <v>174.7</v>
      </c>
      <c r="AX124" s="97"/>
      <c r="AY124" s="97"/>
      <c r="AZ124" s="97">
        <v>426.83</v>
      </c>
      <c r="BA124" s="97">
        <f t="shared" si="43"/>
        <v>49583.299999999996</v>
      </c>
      <c r="BB124" s="97">
        <f t="shared" si="44"/>
        <v>0</v>
      </c>
      <c r="BC124" s="97">
        <f t="shared" si="45"/>
        <v>46532.020000000004</v>
      </c>
      <c r="BD124" s="97">
        <f t="shared" si="46"/>
        <v>0</v>
      </c>
      <c r="BE124" s="97">
        <f t="shared" si="47"/>
        <v>281806.38624999998</v>
      </c>
      <c r="BF124" s="97">
        <f t="shared" si="48"/>
        <v>0</v>
      </c>
      <c r="BG124" s="97">
        <f t="shared" si="49"/>
        <v>0</v>
      </c>
      <c r="BH124" s="97">
        <f t="shared" si="50"/>
        <v>156609.26237499999</v>
      </c>
      <c r="BI124" s="97">
        <f t="shared" si="51"/>
        <v>377921.70624999999</v>
      </c>
    </row>
    <row r="125" spans="1:61" ht="15" hidden="1" x14ac:dyDescent="0.25">
      <c r="A125" s="216" t="s">
        <v>699</v>
      </c>
      <c r="B125" s="88" t="s">
        <v>313</v>
      </c>
      <c r="C125" s="86">
        <v>1900</v>
      </c>
      <c r="D125" s="122" t="s">
        <v>169</v>
      </c>
      <c r="E125" s="158" t="s">
        <v>830</v>
      </c>
      <c r="F125" s="158" t="s">
        <v>823</v>
      </c>
      <c r="G125" s="162">
        <v>0.16700000000000001</v>
      </c>
      <c r="H125" s="190">
        <v>336</v>
      </c>
      <c r="I125" s="46">
        <v>1556.0624999999998</v>
      </c>
      <c r="J125" s="46">
        <v>206.13750000000002</v>
      </c>
      <c r="K125" s="205"/>
      <c r="L125" s="205">
        <v>100</v>
      </c>
      <c r="M125" s="205">
        <v>150</v>
      </c>
      <c r="N125" s="205"/>
      <c r="O125" s="205">
        <v>1000</v>
      </c>
      <c r="P125" s="205"/>
      <c r="Q125" s="205"/>
      <c r="R125" s="194">
        <v>650</v>
      </c>
      <c r="S125" s="194">
        <f t="shared" si="29"/>
        <v>0</v>
      </c>
      <c r="T125" s="194">
        <f t="shared" si="30"/>
        <v>33600</v>
      </c>
      <c r="U125" s="194">
        <f t="shared" si="31"/>
        <v>50400</v>
      </c>
      <c r="V125" s="194">
        <f t="shared" si="32"/>
        <v>0</v>
      </c>
      <c r="W125" s="194">
        <f t="shared" si="65"/>
        <v>1556062.4999999998</v>
      </c>
      <c r="X125" s="194">
        <f t="shared" si="33"/>
        <v>0</v>
      </c>
      <c r="Y125" s="194">
        <f t="shared" si="34"/>
        <v>0</v>
      </c>
      <c r="Z125" s="194">
        <f t="shared" si="35"/>
        <v>133989.375</v>
      </c>
      <c r="AA125" s="97">
        <v>563636.36363636353</v>
      </c>
      <c r="AB125" s="97">
        <v>981818.18181818177</v>
      </c>
      <c r="AC125" s="97"/>
      <c r="AD125" s="97">
        <v>7.32</v>
      </c>
      <c r="AE125" s="97">
        <v>10.34</v>
      </c>
      <c r="AF125" s="97"/>
      <c r="AG125" s="97">
        <v>119.93</v>
      </c>
      <c r="AH125" s="97"/>
      <c r="AI125" s="97"/>
      <c r="AJ125" s="97">
        <v>372.56</v>
      </c>
      <c r="AK125" s="97">
        <f t="shared" si="56"/>
        <v>0</v>
      </c>
      <c r="AL125" s="97">
        <f t="shared" si="57"/>
        <v>2459.52</v>
      </c>
      <c r="AM125" s="97">
        <f t="shared" si="58"/>
        <v>3474.24</v>
      </c>
      <c r="AN125" s="97">
        <f t="shared" si="59"/>
        <v>0</v>
      </c>
      <c r="AO125" s="97"/>
      <c r="AP125" s="97">
        <f t="shared" si="60"/>
        <v>0</v>
      </c>
      <c r="AQ125" s="97">
        <f t="shared" si="61"/>
        <v>0</v>
      </c>
      <c r="AR125" s="97">
        <f t="shared" si="62"/>
        <v>76798.587000000014</v>
      </c>
      <c r="AS125" s="97"/>
      <c r="AT125" s="97">
        <v>49.44</v>
      </c>
      <c r="AU125" s="97">
        <v>52.46</v>
      </c>
      <c r="AV125" s="97"/>
      <c r="AW125" s="97">
        <v>174.7</v>
      </c>
      <c r="AX125" s="97"/>
      <c r="AY125" s="97"/>
      <c r="AZ125" s="97">
        <v>426.83</v>
      </c>
      <c r="BA125" s="97">
        <f t="shared" si="43"/>
        <v>0</v>
      </c>
      <c r="BB125" s="97">
        <f t="shared" si="44"/>
        <v>16611.84</v>
      </c>
      <c r="BC125" s="97">
        <f t="shared" si="45"/>
        <v>17626.560000000001</v>
      </c>
      <c r="BD125" s="97">
        <f t="shared" si="46"/>
        <v>0</v>
      </c>
      <c r="BE125" s="97">
        <f t="shared" si="47"/>
        <v>271844.11874999997</v>
      </c>
      <c r="BF125" s="97">
        <f t="shared" si="48"/>
        <v>0</v>
      </c>
      <c r="BG125" s="97">
        <f t="shared" si="49"/>
        <v>0</v>
      </c>
      <c r="BH125" s="97">
        <f t="shared" si="50"/>
        <v>87985.669125</v>
      </c>
      <c r="BI125" s="97">
        <f t="shared" si="51"/>
        <v>306082.51874999999</v>
      </c>
    </row>
    <row r="126" spans="1:61" ht="15" hidden="1" x14ac:dyDescent="0.25">
      <c r="A126" s="216" t="s">
        <v>700</v>
      </c>
      <c r="B126" s="88" t="s">
        <v>315</v>
      </c>
      <c r="C126" s="86">
        <v>1900</v>
      </c>
      <c r="D126" s="122" t="s">
        <v>169</v>
      </c>
      <c r="E126" s="158" t="s">
        <v>830</v>
      </c>
      <c r="F126" s="158" t="s">
        <v>824</v>
      </c>
      <c r="G126" s="162">
        <v>0.16700000000000001</v>
      </c>
      <c r="H126" s="190">
        <v>118</v>
      </c>
      <c r="I126" s="46">
        <v>804.0374999999998</v>
      </c>
      <c r="J126" s="46">
        <v>67.162499999999994</v>
      </c>
      <c r="K126" s="205">
        <v>100</v>
      </c>
      <c r="L126" s="205"/>
      <c r="M126" s="205">
        <v>150</v>
      </c>
      <c r="N126" s="205"/>
      <c r="O126" s="205">
        <v>1000</v>
      </c>
      <c r="P126" s="205">
        <v>80</v>
      </c>
      <c r="Q126" s="205"/>
      <c r="R126" s="194">
        <v>650</v>
      </c>
      <c r="S126" s="194">
        <f t="shared" si="29"/>
        <v>11800</v>
      </c>
      <c r="T126" s="194">
        <f t="shared" si="30"/>
        <v>0</v>
      </c>
      <c r="U126" s="194">
        <f t="shared" si="31"/>
        <v>17700</v>
      </c>
      <c r="V126" s="194">
        <f t="shared" si="32"/>
        <v>0</v>
      </c>
      <c r="W126" s="194">
        <f t="shared" si="65"/>
        <v>804037.49999999977</v>
      </c>
      <c r="X126" s="194">
        <f t="shared" si="33"/>
        <v>64322.999999999985</v>
      </c>
      <c r="Y126" s="194">
        <f t="shared" si="34"/>
        <v>0</v>
      </c>
      <c r="Z126" s="194">
        <f t="shared" si="35"/>
        <v>43655.624999999993</v>
      </c>
      <c r="AA126" s="97">
        <v>318181.81818181818</v>
      </c>
      <c r="AB126" s="97">
        <v>490909.09090909088</v>
      </c>
      <c r="AC126" s="97">
        <v>13.78</v>
      </c>
      <c r="AD126" s="97"/>
      <c r="AE126" s="97">
        <v>10.34</v>
      </c>
      <c r="AF126" s="97"/>
      <c r="AG126" s="97">
        <v>119.93</v>
      </c>
      <c r="AH126" s="97"/>
      <c r="AI126" s="97"/>
      <c r="AJ126" s="97">
        <v>372.56</v>
      </c>
      <c r="AK126" s="97">
        <f t="shared" si="56"/>
        <v>1626.04</v>
      </c>
      <c r="AL126" s="97">
        <f t="shared" si="57"/>
        <v>0</v>
      </c>
      <c r="AM126" s="97">
        <f t="shared" si="58"/>
        <v>1220.1199999999999</v>
      </c>
      <c r="AN126" s="97">
        <f t="shared" si="59"/>
        <v>0</v>
      </c>
      <c r="AO126" s="97"/>
      <c r="AP126" s="97">
        <f t="shared" si="60"/>
        <v>0</v>
      </c>
      <c r="AQ126" s="97">
        <f t="shared" si="61"/>
        <v>0</v>
      </c>
      <c r="AR126" s="97">
        <f t="shared" si="62"/>
        <v>25022.060999999998</v>
      </c>
      <c r="AS126" s="97">
        <v>55.9</v>
      </c>
      <c r="AT126" s="97"/>
      <c r="AU126" s="97">
        <v>52.46</v>
      </c>
      <c r="AV126" s="97"/>
      <c r="AW126" s="97">
        <v>174.7</v>
      </c>
      <c r="AX126" s="97"/>
      <c r="AY126" s="97"/>
      <c r="AZ126" s="97">
        <v>426.83</v>
      </c>
      <c r="BA126" s="97">
        <f t="shared" si="43"/>
        <v>6596.2</v>
      </c>
      <c r="BB126" s="97">
        <f t="shared" si="44"/>
        <v>0</v>
      </c>
      <c r="BC126" s="97">
        <f t="shared" si="45"/>
        <v>6190.28</v>
      </c>
      <c r="BD126" s="97">
        <f t="shared" si="46"/>
        <v>0</v>
      </c>
      <c r="BE126" s="97">
        <f t="shared" si="47"/>
        <v>140465.35124999995</v>
      </c>
      <c r="BF126" s="97">
        <f t="shared" si="48"/>
        <v>0</v>
      </c>
      <c r="BG126" s="97">
        <f t="shared" si="49"/>
        <v>0</v>
      </c>
      <c r="BH126" s="97">
        <f t="shared" si="50"/>
        <v>28666.969874999995</v>
      </c>
      <c r="BI126" s="97">
        <f t="shared" si="51"/>
        <v>153251.83124999996</v>
      </c>
    </row>
    <row r="127" spans="1:61" ht="15" hidden="1" x14ac:dyDescent="0.25">
      <c r="A127" s="216" t="s">
        <v>701</v>
      </c>
      <c r="B127" s="88" t="s">
        <v>317</v>
      </c>
      <c r="C127" s="86">
        <v>1900</v>
      </c>
      <c r="D127" s="122" t="s">
        <v>169</v>
      </c>
      <c r="E127" s="158" t="s">
        <v>830</v>
      </c>
      <c r="F127" s="158" t="s">
        <v>824</v>
      </c>
      <c r="G127" s="162">
        <v>0.16700000000000001</v>
      </c>
      <c r="H127" s="190">
        <v>658</v>
      </c>
      <c r="I127" s="46">
        <v>3098.0749999999998</v>
      </c>
      <c r="J127" s="46">
        <v>459.32499999999993</v>
      </c>
      <c r="K127" s="205">
        <v>100</v>
      </c>
      <c r="L127" s="205"/>
      <c r="M127" s="205">
        <v>150</v>
      </c>
      <c r="N127" s="205"/>
      <c r="O127" s="205">
        <v>1000</v>
      </c>
      <c r="P127" s="205">
        <v>80</v>
      </c>
      <c r="Q127" s="205"/>
      <c r="R127" s="194">
        <v>650</v>
      </c>
      <c r="S127" s="194">
        <f t="shared" si="29"/>
        <v>65800</v>
      </c>
      <c r="T127" s="194">
        <f t="shared" si="30"/>
        <v>0</v>
      </c>
      <c r="U127" s="194">
        <f t="shared" si="31"/>
        <v>98700</v>
      </c>
      <c r="V127" s="194">
        <f t="shared" si="32"/>
        <v>0</v>
      </c>
      <c r="W127" s="194">
        <f t="shared" si="65"/>
        <v>3098075</v>
      </c>
      <c r="X127" s="194">
        <f t="shared" si="33"/>
        <v>247846</v>
      </c>
      <c r="Y127" s="194">
        <f t="shared" si="34"/>
        <v>0</v>
      </c>
      <c r="Z127" s="194">
        <f t="shared" si="35"/>
        <v>298561.24999999994</v>
      </c>
      <c r="AA127" s="97">
        <v>890909.09090909082</v>
      </c>
      <c r="AB127" s="97">
        <v>1636363.6363636362</v>
      </c>
      <c r="AC127" s="97">
        <v>13.78</v>
      </c>
      <c r="AD127" s="97"/>
      <c r="AE127" s="97">
        <v>10.34</v>
      </c>
      <c r="AF127" s="97"/>
      <c r="AG127" s="97">
        <v>119.93</v>
      </c>
      <c r="AH127" s="97"/>
      <c r="AI127" s="97"/>
      <c r="AJ127" s="97">
        <v>372.56</v>
      </c>
      <c r="AK127" s="97">
        <f t="shared" si="56"/>
        <v>9067.24</v>
      </c>
      <c r="AL127" s="97">
        <f t="shared" si="57"/>
        <v>0</v>
      </c>
      <c r="AM127" s="97">
        <f t="shared" si="58"/>
        <v>6803.72</v>
      </c>
      <c r="AN127" s="97">
        <f t="shared" si="59"/>
        <v>0</v>
      </c>
      <c r="AO127" s="97"/>
      <c r="AP127" s="97">
        <f t="shared" si="60"/>
        <v>0</v>
      </c>
      <c r="AQ127" s="97">
        <f t="shared" si="61"/>
        <v>0</v>
      </c>
      <c r="AR127" s="97">
        <f t="shared" si="62"/>
        <v>171126.12199999997</v>
      </c>
      <c r="AS127" s="97">
        <v>55.9</v>
      </c>
      <c r="AT127" s="97"/>
      <c r="AU127" s="97">
        <v>52.46</v>
      </c>
      <c r="AV127" s="97"/>
      <c r="AW127" s="97">
        <v>174.7</v>
      </c>
      <c r="AX127" s="97"/>
      <c r="AY127" s="97"/>
      <c r="AZ127" s="97">
        <v>426.83</v>
      </c>
      <c r="BA127" s="97">
        <f t="shared" si="43"/>
        <v>36782.199999999997</v>
      </c>
      <c r="BB127" s="97">
        <f t="shared" si="44"/>
        <v>0</v>
      </c>
      <c r="BC127" s="97">
        <f t="shared" si="45"/>
        <v>34518.68</v>
      </c>
      <c r="BD127" s="97">
        <f t="shared" si="46"/>
        <v>0</v>
      </c>
      <c r="BE127" s="97">
        <f t="shared" si="47"/>
        <v>541233.7024999999</v>
      </c>
      <c r="BF127" s="97">
        <f t="shared" si="48"/>
        <v>0</v>
      </c>
      <c r="BG127" s="97">
        <f t="shared" si="49"/>
        <v>0</v>
      </c>
      <c r="BH127" s="97">
        <f t="shared" si="50"/>
        <v>196053.68974999996</v>
      </c>
      <c r="BI127" s="97">
        <f t="shared" si="51"/>
        <v>612534.5824999999</v>
      </c>
    </row>
    <row r="128" spans="1:61" ht="15" hidden="1" x14ac:dyDescent="0.25">
      <c r="A128" s="213" t="s">
        <v>702</v>
      </c>
      <c r="B128" s="88" t="s">
        <v>319</v>
      </c>
      <c r="C128" s="86">
        <v>1971</v>
      </c>
      <c r="D128" s="104" t="s">
        <v>114</v>
      </c>
      <c r="E128" s="158" t="s">
        <v>830</v>
      </c>
      <c r="F128" s="158" t="s">
        <v>823</v>
      </c>
      <c r="G128" s="158">
        <v>0.23</v>
      </c>
      <c r="H128" s="190">
        <v>662</v>
      </c>
      <c r="I128" s="46">
        <v>1942.375</v>
      </c>
      <c r="J128" s="46">
        <v>334.625</v>
      </c>
      <c r="K128" s="205"/>
      <c r="L128" s="205">
        <v>100</v>
      </c>
      <c r="M128" s="205">
        <v>150</v>
      </c>
      <c r="N128" s="205"/>
      <c r="O128" s="205"/>
      <c r="P128" s="205"/>
      <c r="Q128" s="205">
        <v>150</v>
      </c>
      <c r="R128" s="194">
        <v>650</v>
      </c>
      <c r="S128" s="194">
        <f t="shared" si="29"/>
        <v>0</v>
      </c>
      <c r="T128" s="194">
        <f t="shared" si="30"/>
        <v>66200</v>
      </c>
      <c r="U128" s="194">
        <f t="shared" si="31"/>
        <v>99300</v>
      </c>
      <c r="V128" s="194">
        <f t="shared" si="32"/>
        <v>0</v>
      </c>
      <c r="X128" s="194">
        <f t="shared" si="33"/>
        <v>0</v>
      </c>
      <c r="Y128" s="194">
        <f t="shared" si="34"/>
        <v>291356.25</v>
      </c>
      <c r="Z128" s="194">
        <f t="shared" si="35"/>
        <v>217506.25</v>
      </c>
      <c r="AA128" s="97">
        <v>1190909.0909090908</v>
      </c>
      <c r="AB128" s="97">
        <v>2236363.6363636362</v>
      </c>
      <c r="AC128" s="97"/>
      <c r="AD128" s="97">
        <v>6.59</v>
      </c>
      <c r="AE128" s="97">
        <v>9.06</v>
      </c>
      <c r="AF128" s="97"/>
      <c r="AG128" s="97"/>
      <c r="AH128" s="97"/>
      <c r="AI128" s="97">
        <v>9.06</v>
      </c>
      <c r="AJ128" s="97">
        <v>358.98</v>
      </c>
      <c r="AK128" s="97">
        <f t="shared" si="56"/>
        <v>0</v>
      </c>
      <c r="AL128" s="97">
        <f t="shared" si="57"/>
        <v>4362.58</v>
      </c>
      <c r="AM128" s="97">
        <f t="shared" si="58"/>
        <v>5997.72</v>
      </c>
      <c r="AN128" s="97">
        <f t="shared" si="59"/>
        <v>0</v>
      </c>
      <c r="AO128" s="97"/>
      <c r="AP128" s="97">
        <f t="shared" si="60"/>
        <v>0</v>
      </c>
      <c r="AQ128" s="97">
        <f t="shared" si="61"/>
        <v>17597.9175</v>
      </c>
      <c r="AR128" s="97">
        <f t="shared" si="62"/>
        <v>120123.68250000001</v>
      </c>
      <c r="AS128" s="97"/>
      <c r="AT128" s="97">
        <v>48.71</v>
      </c>
      <c r="AU128" s="97">
        <v>51.18</v>
      </c>
      <c r="AV128" s="97"/>
      <c r="AW128" s="97"/>
      <c r="AX128" s="97"/>
      <c r="AY128" s="97">
        <v>60.76</v>
      </c>
      <c r="AZ128" s="97">
        <v>413.64</v>
      </c>
      <c r="BA128" s="97">
        <f t="shared" si="43"/>
        <v>0</v>
      </c>
      <c r="BB128" s="97">
        <f t="shared" si="44"/>
        <v>32246.02</v>
      </c>
      <c r="BC128" s="97">
        <f t="shared" si="45"/>
        <v>33881.159999999996</v>
      </c>
      <c r="BD128" s="97">
        <f t="shared" si="46"/>
        <v>0</v>
      </c>
      <c r="BE128" s="97">
        <f t="shared" si="47"/>
        <v>0</v>
      </c>
      <c r="BF128" s="97">
        <f t="shared" si="48"/>
        <v>0</v>
      </c>
      <c r="BG128" s="97">
        <f t="shared" si="49"/>
        <v>118018.705</v>
      </c>
      <c r="BH128" s="97">
        <f t="shared" si="50"/>
        <v>138414.285</v>
      </c>
      <c r="BI128" s="97">
        <f t="shared" si="51"/>
        <v>184145.88500000001</v>
      </c>
    </row>
    <row r="129" spans="1:61" ht="15" hidden="1" x14ac:dyDescent="0.25">
      <c r="A129" s="213" t="s">
        <v>703</v>
      </c>
      <c r="B129" s="88" t="s">
        <v>321</v>
      </c>
      <c r="C129" s="86">
        <v>1971</v>
      </c>
      <c r="D129" s="104" t="s">
        <v>114</v>
      </c>
      <c r="E129" s="158" t="s">
        <v>830</v>
      </c>
      <c r="F129" s="158" t="s">
        <v>823</v>
      </c>
      <c r="G129" s="158">
        <v>0.23</v>
      </c>
      <c r="H129" s="190">
        <v>662</v>
      </c>
      <c r="I129" s="46">
        <v>1942.375</v>
      </c>
      <c r="J129" s="46">
        <v>334.625</v>
      </c>
      <c r="K129" s="205"/>
      <c r="L129" s="205">
        <v>100</v>
      </c>
      <c r="M129" s="205">
        <v>150</v>
      </c>
      <c r="N129" s="205"/>
      <c r="O129" s="205"/>
      <c r="P129" s="205"/>
      <c r="Q129" s="205">
        <v>150</v>
      </c>
      <c r="R129" s="194">
        <v>650</v>
      </c>
      <c r="S129" s="194">
        <f t="shared" si="29"/>
        <v>0</v>
      </c>
      <c r="T129" s="194">
        <f t="shared" si="30"/>
        <v>66200</v>
      </c>
      <c r="U129" s="194">
        <f t="shared" si="31"/>
        <v>99300</v>
      </c>
      <c r="V129" s="194">
        <f t="shared" si="32"/>
        <v>0</v>
      </c>
      <c r="X129" s="194">
        <f t="shared" si="33"/>
        <v>0</v>
      </c>
      <c r="Y129" s="194">
        <f t="shared" si="34"/>
        <v>291356.25</v>
      </c>
      <c r="Z129" s="194">
        <f t="shared" si="35"/>
        <v>217506.25</v>
      </c>
      <c r="AA129" s="97">
        <v>1190909.0909090908</v>
      </c>
      <c r="AB129" s="97">
        <v>2236363.6363636362</v>
      </c>
      <c r="AC129" s="97"/>
      <c r="AD129" s="97">
        <v>6.59</v>
      </c>
      <c r="AE129" s="97">
        <v>9.06</v>
      </c>
      <c r="AF129" s="97"/>
      <c r="AG129" s="97"/>
      <c r="AH129" s="97"/>
      <c r="AI129" s="97">
        <v>9.06</v>
      </c>
      <c r="AJ129" s="97">
        <v>358.98</v>
      </c>
      <c r="AK129" s="97">
        <f t="shared" si="56"/>
        <v>0</v>
      </c>
      <c r="AL129" s="97">
        <f t="shared" si="57"/>
        <v>4362.58</v>
      </c>
      <c r="AM129" s="97">
        <f t="shared" si="58"/>
        <v>5997.72</v>
      </c>
      <c r="AN129" s="97">
        <f t="shared" si="59"/>
        <v>0</v>
      </c>
      <c r="AO129" s="97"/>
      <c r="AP129" s="97">
        <f t="shared" si="60"/>
        <v>0</v>
      </c>
      <c r="AQ129" s="97">
        <f t="shared" si="61"/>
        <v>17597.9175</v>
      </c>
      <c r="AR129" s="97">
        <f t="shared" si="62"/>
        <v>120123.68250000001</v>
      </c>
      <c r="AS129" s="97"/>
      <c r="AT129" s="97">
        <v>48.71</v>
      </c>
      <c r="AU129" s="97">
        <v>51.18</v>
      </c>
      <c r="AV129" s="97"/>
      <c r="AW129" s="97"/>
      <c r="AX129" s="97"/>
      <c r="AY129" s="97">
        <v>60.76</v>
      </c>
      <c r="AZ129" s="97">
        <v>413.64</v>
      </c>
      <c r="BA129" s="97">
        <f t="shared" si="43"/>
        <v>0</v>
      </c>
      <c r="BB129" s="97">
        <f t="shared" si="44"/>
        <v>32246.02</v>
      </c>
      <c r="BC129" s="97">
        <f t="shared" si="45"/>
        <v>33881.159999999996</v>
      </c>
      <c r="BD129" s="97">
        <f t="shared" si="46"/>
        <v>0</v>
      </c>
      <c r="BE129" s="97">
        <f t="shared" si="47"/>
        <v>0</v>
      </c>
      <c r="BF129" s="97">
        <f t="shared" si="48"/>
        <v>0</v>
      </c>
      <c r="BG129" s="97">
        <f t="shared" si="49"/>
        <v>118018.705</v>
      </c>
      <c r="BH129" s="97">
        <f t="shared" si="50"/>
        <v>138414.285</v>
      </c>
      <c r="BI129" s="97">
        <f t="shared" si="51"/>
        <v>184145.88500000001</v>
      </c>
    </row>
    <row r="130" spans="1:61" ht="15" hidden="1" x14ac:dyDescent="0.25">
      <c r="A130" s="213" t="s">
        <v>704</v>
      </c>
      <c r="B130" s="88" t="s">
        <v>323</v>
      </c>
      <c r="C130" s="86">
        <v>1971</v>
      </c>
      <c r="D130" s="104" t="s">
        <v>114</v>
      </c>
      <c r="E130" s="158" t="s">
        <v>830</v>
      </c>
      <c r="F130" s="158" t="s">
        <v>823</v>
      </c>
      <c r="G130" s="158">
        <v>0.23</v>
      </c>
      <c r="H130" s="190">
        <v>662</v>
      </c>
      <c r="I130" s="46">
        <v>1942.375</v>
      </c>
      <c r="J130" s="46">
        <v>334.625</v>
      </c>
      <c r="K130" s="205"/>
      <c r="L130" s="205">
        <v>100</v>
      </c>
      <c r="M130" s="205">
        <v>150</v>
      </c>
      <c r="N130" s="205"/>
      <c r="O130" s="205"/>
      <c r="P130" s="205"/>
      <c r="Q130" s="205">
        <v>150</v>
      </c>
      <c r="R130" s="194">
        <v>650</v>
      </c>
      <c r="S130" s="194">
        <f t="shared" si="29"/>
        <v>0</v>
      </c>
      <c r="T130" s="194">
        <f t="shared" si="30"/>
        <v>66200</v>
      </c>
      <c r="U130" s="194">
        <f t="shared" si="31"/>
        <v>99300</v>
      </c>
      <c r="V130" s="194">
        <f t="shared" si="32"/>
        <v>0</v>
      </c>
      <c r="X130" s="194">
        <f t="shared" si="33"/>
        <v>0</v>
      </c>
      <c r="Y130" s="194">
        <f t="shared" si="34"/>
        <v>291356.25</v>
      </c>
      <c r="Z130" s="194">
        <f t="shared" si="35"/>
        <v>217506.25</v>
      </c>
      <c r="AA130" s="97">
        <v>1190909.0909090908</v>
      </c>
      <c r="AB130" s="97">
        <v>2236363.6363636362</v>
      </c>
      <c r="AC130" s="97"/>
      <c r="AD130" s="97">
        <v>6.59</v>
      </c>
      <c r="AE130" s="97">
        <v>9.06</v>
      </c>
      <c r="AF130" s="97"/>
      <c r="AG130" s="97"/>
      <c r="AH130" s="97"/>
      <c r="AI130" s="97">
        <v>9.06</v>
      </c>
      <c r="AJ130" s="97">
        <v>358.98</v>
      </c>
      <c r="AK130" s="97">
        <f t="shared" si="56"/>
        <v>0</v>
      </c>
      <c r="AL130" s="97">
        <f t="shared" si="57"/>
        <v>4362.58</v>
      </c>
      <c r="AM130" s="97">
        <f t="shared" si="58"/>
        <v>5997.72</v>
      </c>
      <c r="AN130" s="97">
        <f t="shared" si="59"/>
        <v>0</v>
      </c>
      <c r="AO130" s="97"/>
      <c r="AP130" s="97">
        <f t="shared" si="60"/>
        <v>0</v>
      </c>
      <c r="AQ130" s="97">
        <f t="shared" si="61"/>
        <v>17597.9175</v>
      </c>
      <c r="AR130" s="97">
        <f t="shared" si="62"/>
        <v>120123.68250000001</v>
      </c>
      <c r="AS130" s="97"/>
      <c r="AT130" s="97">
        <v>48.71</v>
      </c>
      <c r="AU130" s="97">
        <v>51.18</v>
      </c>
      <c r="AV130" s="97"/>
      <c r="AW130" s="97"/>
      <c r="AX130" s="97"/>
      <c r="AY130" s="97">
        <v>60.76</v>
      </c>
      <c r="AZ130" s="97">
        <v>413.64</v>
      </c>
      <c r="BA130" s="97">
        <f t="shared" si="43"/>
        <v>0</v>
      </c>
      <c r="BB130" s="97">
        <f t="shared" si="44"/>
        <v>32246.02</v>
      </c>
      <c r="BC130" s="97">
        <f t="shared" si="45"/>
        <v>33881.159999999996</v>
      </c>
      <c r="BD130" s="97">
        <f t="shared" si="46"/>
        <v>0</v>
      </c>
      <c r="BE130" s="97">
        <f t="shared" si="47"/>
        <v>0</v>
      </c>
      <c r="BF130" s="97">
        <f t="shared" si="48"/>
        <v>0</v>
      </c>
      <c r="BG130" s="97">
        <f t="shared" si="49"/>
        <v>118018.705</v>
      </c>
      <c r="BH130" s="97">
        <f t="shared" si="50"/>
        <v>138414.285</v>
      </c>
      <c r="BI130" s="97">
        <f t="shared" si="51"/>
        <v>184145.88500000001</v>
      </c>
    </row>
    <row r="131" spans="1:61" ht="15" hidden="1" x14ac:dyDescent="0.25">
      <c r="A131" s="213">
        <v>130</v>
      </c>
      <c r="B131" s="88" t="s">
        <v>325</v>
      </c>
      <c r="C131" s="86">
        <v>1971</v>
      </c>
      <c r="D131" s="104" t="s">
        <v>114</v>
      </c>
      <c r="E131" s="158" t="s">
        <v>830</v>
      </c>
      <c r="F131" s="158" t="s">
        <v>823</v>
      </c>
      <c r="G131" s="158">
        <v>0.23</v>
      </c>
      <c r="H131" s="190">
        <v>872</v>
      </c>
      <c r="I131" s="46">
        <v>2396.8125</v>
      </c>
      <c r="J131" s="46">
        <v>441.1875</v>
      </c>
      <c r="K131" s="205"/>
      <c r="L131" s="205">
        <v>100</v>
      </c>
      <c r="M131" s="205">
        <v>150</v>
      </c>
      <c r="N131" s="205"/>
      <c r="O131" s="205"/>
      <c r="P131" s="205"/>
      <c r="Q131" s="205">
        <v>150</v>
      </c>
      <c r="R131" s="194">
        <v>650</v>
      </c>
      <c r="S131" s="194">
        <f t="shared" ref="S131:S194" si="66">K131*H131</f>
        <v>0</v>
      </c>
      <c r="T131" s="194">
        <f t="shared" ref="T131:T194" si="67">L131*H131</f>
        <v>87200</v>
      </c>
      <c r="U131" s="194">
        <f t="shared" ref="U131:U194" si="68">M131*H131</f>
        <v>130800</v>
      </c>
      <c r="V131" s="194">
        <f t="shared" ref="V131:V194" si="69">N131*H131</f>
        <v>0</v>
      </c>
      <c r="X131" s="194">
        <f t="shared" ref="X131:X194" si="70">P131*I131</f>
        <v>0</v>
      </c>
      <c r="Y131" s="194">
        <f t="shared" ref="Y131:Y194" si="71">Q131*I131</f>
        <v>359521.875</v>
      </c>
      <c r="Z131" s="194">
        <f t="shared" ref="Z131:Z194" si="72">R131*J131</f>
        <v>286771.875</v>
      </c>
      <c r="AA131" s="97">
        <v>1627272.7272727271</v>
      </c>
      <c r="AB131" s="97">
        <v>3109090.9090909087</v>
      </c>
      <c r="AC131" s="97"/>
      <c r="AD131" s="97">
        <v>6.59</v>
      </c>
      <c r="AE131" s="97">
        <v>9.06</v>
      </c>
      <c r="AF131" s="97"/>
      <c r="AG131" s="97"/>
      <c r="AH131" s="97"/>
      <c r="AI131" s="97">
        <v>9.06</v>
      </c>
      <c r="AJ131" s="97">
        <v>358.98</v>
      </c>
      <c r="AK131" s="97">
        <f t="shared" si="56"/>
        <v>0</v>
      </c>
      <c r="AL131" s="97">
        <f t="shared" si="57"/>
        <v>5746.48</v>
      </c>
      <c r="AM131" s="97">
        <f t="shared" si="58"/>
        <v>7900.3200000000006</v>
      </c>
      <c r="AN131" s="97">
        <f t="shared" si="59"/>
        <v>0</v>
      </c>
      <c r="AO131" s="97"/>
      <c r="AP131" s="97">
        <f t="shared" si="60"/>
        <v>0</v>
      </c>
      <c r="AQ131" s="97">
        <f t="shared" si="61"/>
        <v>21715.12125</v>
      </c>
      <c r="AR131" s="97">
        <f t="shared" si="62"/>
        <v>158377.48875000002</v>
      </c>
      <c r="AS131" s="97"/>
      <c r="AT131" s="97">
        <v>48.71</v>
      </c>
      <c r="AU131" s="97">
        <v>51.18</v>
      </c>
      <c r="AV131" s="97"/>
      <c r="AW131" s="97"/>
      <c r="AX131" s="97"/>
      <c r="AY131" s="97">
        <v>60.76</v>
      </c>
      <c r="AZ131" s="97">
        <v>413.64</v>
      </c>
      <c r="BA131" s="97">
        <f t="shared" ref="BA131:BA194" si="73">AS131*H131</f>
        <v>0</v>
      </c>
      <c r="BB131" s="97">
        <f t="shared" ref="BB131:BB194" si="74">AT131*H131</f>
        <v>42475.12</v>
      </c>
      <c r="BC131" s="97">
        <f t="shared" ref="BC131:BC194" si="75">AU131*H131</f>
        <v>44628.959999999999</v>
      </c>
      <c r="BD131" s="97">
        <f t="shared" ref="BD131:BD194" si="76">AV131*H131</f>
        <v>0</v>
      </c>
      <c r="BE131" s="97">
        <f t="shared" ref="BE131:BE194" si="77">AW131*I131</f>
        <v>0</v>
      </c>
      <c r="BF131" s="97">
        <f t="shared" ref="BF131:BF194" si="78">AX131*I131</f>
        <v>0</v>
      </c>
      <c r="BG131" s="97">
        <f t="shared" ref="BG131:BG194" si="79">AY131*I131</f>
        <v>145630.32749999998</v>
      </c>
      <c r="BH131" s="97">
        <f t="shared" ref="BH131:BH194" si="80">AZ131*J131</f>
        <v>182492.79749999999</v>
      </c>
      <c r="BI131" s="97">
        <f t="shared" ref="BI131:BI194" si="81">BA131+BB131+BC131+BD131+BE131+BF131+BG131</f>
        <v>232734.40749999997</v>
      </c>
    </row>
    <row r="132" spans="1:61" ht="15" hidden="1" x14ac:dyDescent="0.25">
      <c r="A132" s="213">
        <v>131</v>
      </c>
      <c r="B132" s="88" t="s">
        <v>327</v>
      </c>
      <c r="C132" s="86">
        <v>1971</v>
      </c>
      <c r="D132" s="104" t="s">
        <v>114</v>
      </c>
      <c r="E132" s="158" t="s">
        <v>830</v>
      </c>
      <c r="F132" s="158" t="s">
        <v>823</v>
      </c>
      <c r="G132" s="158">
        <v>0.23</v>
      </c>
      <c r="H132" s="190">
        <v>662</v>
      </c>
      <c r="I132" s="46">
        <v>1942.375</v>
      </c>
      <c r="J132" s="46">
        <v>334.625</v>
      </c>
      <c r="K132" s="205"/>
      <c r="L132" s="205">
        <v>100</v>
      </c>
      <c r="M132" s="205">
        <v>150</v>
      </c>
      <c r="N132" s="205"/>
      <c r="O132" s="205"/>
      <c r="P132" s="205"/>
      <c r="Q132" s="205">
        <v>150</v>
      </c>
      <c r="R132" s="194">
        <v>650</v>
      </c>
      <c r="S132" s="194">
        <f t="shared" si="66"/>
        <v>0</v>
      </c>
      <c r="T132" s="194">
        <f t="shared" si="67"/>
        <v>66200</v>
      </c>
      <c r="U132" s="194">
        <f t="shared" si="68"/>
        <v>99300</v>
      </c>
      <c r="V132" s="194">
        <f t="shared" si="69"/>
        <v>0</v>
      </c>
      <c r="X132" s="194">
        <f t="shared" si="70"/>
        <v>0</v>
      </c>
      <c r="Y132" s="194">
        <f t="shared" si="71"/>
        <v>291356.25</v>
      </c>
      <c r="Z132" s="194">
        <f t="shared" si="72"/>
        <v>217506.25</v>
      </c>
      <c r="AA132" s="97">
        <v>2336363.6363636362</v>
      </c>
      <c r="AB132" s="97">
        <v>4527272.7272727266</v>
      </c>
      <c r="AC132" s="97"/>
      <c r="AD132" s="97">
        <v>6.59</v>
      </c>
      <c r="AE132" s="97">
        <v>9.06</v>
      </c>
      <c r="AF132" s="97"/>
      <c r="AG132" s="97"/>
      <c r="AH132" s="97"/>
      <c r="AI132" s="97">
        <v>9.06</v>
      </c>
      <c r="AJ132" s="97">
        <v>358.98</v>
      </c>
      <c r="AK132" s="97">
        <f t="shared" si="56"/>
        <v>0</v>
      </c>
      <c r="AL132" s="97">
        <f t="shared" si="57"/>
        <v>4362.58</v>
      </c>
      <c r="AM132" s="97">
        <f t="shared" si="58"/>
        <v>5997.72</v>
      </c>
      <c r="AN132" s="97">
        <f t="shared" si="59"/>
        <v>0</v>
      </c>
      <c r="AO132" s="97"/>
      <c r="AP132" s="97">
        <f t="shared" si="60"/>
        <v>0</v>
      </c>
      <c r="AQ132" s="97">
        <f t="shared" si="61"/>
        <v>17597.9175</v>
      </c>
      <c r="AR132" s="97">
        <f t="shared" si="62"/>
        <v>120123.68250000001</v>
      </c>
      <c r="AS132" s="97"/>
      <c r="AT132" s="97">
        <v>48.71</v>
      </c>
      <c r="AU132" s="97">
        <v>51.18</v>
      </c>
      <c r="AV132" s="97"/>
      <c r="AW132" s="97"/>
      <c r="AX132" s="97"/>
      <c r="AY132" s="97">
        <v>60.76</v>
      </c>
      <c r="AZ132" s="97">
        <v>413.64</v>
      </c>
      <c r="BA132" s="97">
        <f t="shared" si="73"/>
        <v>0</v>
      </c>
      <c r="BB132" s="97">
        <f t="shared" si="74"/>
        <v>32246.02</v>
      </c>
      <c r="BC132" s="97">
        <f t="shared" si="75"/>
        <v>33881.159999999996</v>
      </c>
      <c r="BD132" s="97">
        <f t="shared" si="76"/>
        <v>0</v>
      </c>
      <c r="BE132" s="97">
        <f t="shared" si="77"/>
        <v>0</v>
      </c>
      <c r="BF132" s="97">
        <f t="shared" si="78"/>
        <v>0</v>
      </c>
      <c r="BG132" s="97">
        <f t="shared" si="79"/>
        <v>118018.705</v>
      </c>
      <c r="BH132" s="97">
        <f t="shared" si="80"/>
        <v>138414.285</v>
      </c>
      <c r="BI132" s="97">
        <f t="shared" si="81"/>
        <v>184145.88500000001</v>
      </c>
    </row>
    <row r="133" spans="1:61" ht="15" hidden="1" x14ac:dyDescent="0.25">
      <c r="A133" s="213">
        <v>132</v>
      </c>
      <c r="B133" s="88" t="s">
        <v>329</v>
      </c>
      <c r="C133" s="86">
        <v>1971</v>
      </c>
      <c r="D133" s="104" t="s">
        <v>114</v>
      </c>
      <c r="E133" s="158" t="s">
        <v>830</v>
      </c>
      <c r="F133" s="158" t="s">
        <v>823</v>
      </c>
      <c r="G133" s="158">
        <v>0.23</v>
      </c>
      <c r="H133" s="190">
        <v>560</v>
      </c>
      <c r="I133" s="46">
        <v>1716.0625</v>
      </c>
      <c r="J133" s="46">
        <v>280.4375</v>
      </c>
      <c r="K133" s="205"/>
      <c r="L133" s="205">
        <v>100</v>
      </c>
      <c r="M133" s="205">
        <v>150</v>
      </c>
      <c r="N133" s="205"/>
      <c r="O133" s="205"/>
      <c r="P133" s="205"/>
      <c r="Q133" s="205">
        <v>150</v>
      </c>
      <c r="R133" s="194">
        <v>650</v>
      </c>
      <c r="S133" s="194">
        <f t="shared" si="66"/>
        <v>0</v>
      </c>
      <c r="T133" s="194">
        <f t="shared" si="67"/>
        <v>56000</v>
      </c>
      <c r="U133" s="194">
        <f t="shared" si="68"/>
        <v>84000</v>
      </c>
      <c r="V133" s="194">
        <f t="shared" si="69"/>
        <v>0</v>
      </c>
      <c r="X133" s="194">
        <f t="shared" si="70"/>
        <v>0</v>
      </c>
      <c r="Y133" s="194">
        <f t="shared" si="71"/>
        <v>257409.375</v>
      </c>
      <c r="Z133" s="194">
        <f t="shared" si="72"/>
        <v>182284.375</v>
      </c>
      <c r="AA133" s="97">
        <v>2336363.6363636362</v>
      </c>
      <c r="AB133" s="97">
        <v>4527272.7272727266</v>
      </c>
      <c r="AC133" s="97"/>
      <c r="AD133" s="97">
        <v>6.59</v>
      </c>
      <c r="AE133" s="97">
        <v>9.06</v>
      </c>
      <c r="AF133" s="97"/>
      <c r="AG133" s="97"/>
      <c r="AH133" s="97"/>
      <c r="AI133" s="97">
        <v>9.06</v>
      </c>
      <c r="AJ133" s="97">
        <v>358.98</v>
      </c>
      <c r="AK133" s="97">
        <f t="shared" si="56"/>
        <v>0</v>
      </c>
      <c r="AL133" s="97">
        <f t="shared" si="57"/>
        <v>3690.4</v>
      </c>
      <c r="AM133" s="97">
        <f t="shared" si="58"/>
        <v>5073.6000000000004</v>
      </c>
      <c r="AN133" s="97">
        <f t="shared" si="59"/>
        <v>0</v>
      </c>
      <c r="AO133" s="97"/>
      <c r="AP133" s="97">
        <f t="shared" si="60"/>
        <v>0</v>
      </c>
      <c r="AQ133" s="97">
        <f t="shared" si="61"/>
        <v>15547.526250000001</v>
      </c>
      <c r="AR133" s="97">
        <f t="shared" si="62"/>
        <v>100671.45375</v>
      </c>
      <c r="AS133" s="97"/>
      <c r="AT133" s="97">
        <v>48.71</v>
      </c>
      <c r="AU133" s="97">
        <v>51.18</v>
      </c>
      <c r="AV133" s="97"/>
      <c r="AW133" s="97"/>
      <c r="AX133" s="97"/>
      <c r="AY133" s="97">
        <v>60.76</v>
      </c>
      <c r="AZ133" s="97">
        <v>413.64</v>
      </c>
      <c r="BA133" s="97">
        <f t="shared" si="73"/>
        <v>0</v>
      </c>
      <c r="BB133" s="97">
        <f t="shared" si="74"/>
        <v>27277.600000000002</v>
      </c>
      <c r="BC133" s="97">
        <f t="shared" si="75"/>
        <v>28660.799999999999</v>
      </c>
      <c r="BD133" s="97">
        <f t="shared" si="76"/>
        <v>0</v>
      </c>
      <c r="BE133" s="97">
        <f t="shared" si="77"/>
        <v>0</v>
      </c>
      <c r="BF133" s="97">
        <f t="shared" si="78"/>
        <v>0</v>
      </c>
      <c r="BG133" s="97">
        <f t="shared" si="79"/>
        <v>104267.95749999999</v>
      </c>
      <c r="BH133" s="97">
        <f t="shared" si="80"/>
        <v>116000.1675</v>
      </c>
      <c r="BI133" s="97">
        <f t="shared" si="81"/>
        <v>160206.35749999998</v>
      </c>
    </row>
    <row r="134" spans="1:61" ht="15" hidden="1" x14ac:dyDescent="0.25">
      <c r="A134" s="210">
        <v>133</v>
      </c>
      <c r="B134" s="88" t="s">
        <v>331</v>
      </c>
      <c r="C134" s="86">
        <v>1971</v>
      </c>
      <c r="D134" s="104" t="s">
        <v>114</v>
      </c>
      <c r="E134" s="158" t="s">
        <v>829</v>
      </c>
      <c r="F134" s="158" t="s">
        <v>823</v>
      </c>
      <c r="G134" s="158">
        <v>0.23</v>
      </c>
      <c r="H134" s="190">
        <v>235</v>
      </c>
      <c r="I134" s="46">
        <v>1973.375</v>
      </c>
      <c r="J134" s="46">
        <v>237.625</v>
      </c>
      <c r="K134" s="205"/>
      <c r="L134" s="205">
        <v>100</v>
      </c>
      <c r="M134" s="205"/>
      <c r="N134" s="205">
        <v>120</v>
      </c>
      <c r="O134" s="205"/>
      <c r="P134" s="205"/>
      <c r="Q134" s="205">
        <v>150</v>
      </c>
      <c r="R134" s="194">
        <v>650</v>
      </c>
      <c r="S134" s="194">
        <f t="shared" si="66"/>
        <v>0</v>
      </c>
      <c r="T134" s="194">
        <f t="shared" si="67"/>
        <v>23500</v>
      </c>
      <c r="U134" s="194">
        <f t="shared" si="68"/>
        <v>0</v>
      </c>
      <c r="V134" s="194">
        <f t="shared" si="69"/>
        <v>28200</v>
      </c>
      <c r="X134" s="194">
        <f t="shared" si="70"/>
        <v>0</v>
      </c>
      <c r="Y134" s="194">
        <f t="shared" si="71"/>
        <v>296006.25</v>
      </c>
      <c r="Z134" s="194">
        <f t="shared" si="72"/>
        <v>154456.25</v>
      </c>
      <c r="AA134" s="97">
        <v>618181.81818181812</v>
      </c>
      <c r="AB134" s="97">
        <v>1090909.0909090908</v>
      </c>
      <c r="AC134" s="97"/>
      <c r="AD134" s="97">
        <v>6.59</v>
      </c>
      <c r="AE134" s="97"/>
      <c r="AF134" s="97">
        <v>9.06</v>
      </c>
      <c r="AG134" s="97"/>
      <c r="AH134" s="97"/>
      <c r="AI134" s="97">
        <v>9.06</v>
      </c>
      <c r="AJ134" s="97">
        <v>358.98</v>
      </c>
      <c r="AK134" s="97">
        <f t="shared" ref="AK134:AK182" si="82">AC134*H134</f>
        <v>0</v>
      </c>
      <c r="AL134" s="97">
        <f t="shared" ref="AL134:AL182" si="83">AD134*H134</f>
        <v>1548.6499999999999</v>
      </c>
      <c r="AM134" s="97">
        <f t="shared" ref="AM134:AM182" si="84">AE134*H134</f>
        <v>0</v>
      </c>
      <c r="AN134" s="97">
        <f t="shared" ref="AN134:AN182" si="85">AF134*H134</f>
        <v>2129.1</v>
      </c>
      <c r="AO134" s="97"/>
      <c r="AP134" s="97">
        <f t="shared" ref="AP134:AP182" si="86">AH134*I134</f>
        <v>0</v>
      </c>
      <c r="AQ134" s="97">
        <f t="shared" ref="AQ134:AQ182" si="87">AI134*I134</f>
        <v>17878.7775</v>
      </c>
      <c r="AR134" s="97">
        <f t="shared" ref="AR134:AR182" si="88">AJ134*J134</f>
        <v>85302.622499999998</v>
      </c>
      <c r="AS134" s="97"/>
      <c r="AT134" s="97">
        <v>48.71</v>
      </c>
      <c r="AU134" s="97"/>
      <c r="AV134" s="97">
        <v>51.18</v>
      </c>
      <c r="AW134" s="97"/>
      <c r="AX134" s="97"/>
      <c r="AY134" s="97">
        <v>60.76</v>
      </c>
      <c r="AZ134" s="97">
        <v>413.64</v>
      </c>
      <c r="BA134" s="97">
        <f t="shared" si="73"/>
        <v>0</v>
      </c>
      <c r="BB134" s="97">
        <f t="shared" si="74"/>
        <v>11446.85</v>
      </c>
      <c r="BC134" s="97">
        <f t="shared" si="75"/>
        <v>0</v>
      </c>
      <c r="BD134" s="97">
        <f t="shared" si="76"/>
        <v>12027.3</v>
      </c>
      <c r="BE134" s="97">
        <f t="shared" si="77"/>
        <v>0</v>
      </c>
      <c r="BF134" s="97">
        <f t="shared" si="78"/>
        <v>0</v>
      </c>
      <c r="BG134" s="97">
        <f t="shared" si="79"/>
        <v>119902.265</v>
      </c>
      <c r="BH134" s="97">
        <f t="shared" si="80"/>
        <v>98291.205000000002</v>
      </c>
      <c r="BI134" s="97">
        <f t="shared" si="81"/>
        <v>143376.41500000001</v>
      </c>
    </row>
    <row r="135" spans="1:61" ht="15" hidden="1" x14ac:dyDescent="0.25">
      <c r="A135" s="210">
        <v>134</v>
      </c>
      <c r="B135" s="88" t="s">
        <v>334</v>
      </c>
      <c r="C135" s="86">
        <v>1971</v>
      </c>
      <c r="D135" s="104" t="s">
        <v>114</v>
      </c>
      <c r="E135" s="158" t="s">
        <v>830</v>
      </c>
      <c r="F135" s="158" t="s">
        <v>823</v>
      </c>
      <c r="G135" s="158">
        <v>0.23</v>
      </c>
      <c r="H135" s="190">
        <v>460</v>
      </c>
      <c r="I135" s="46">
        <v>3097.3125</v>
      </c>
      <c r="J135" s="46">
        <v>466.6875</v>
      </c>
      <c r="K135" s="205"/>
      <c r="L135" s="205">
        <v>100</v>
      </c>
      <c r="M135" s="205">
        <v>150</v>
      </c>
      <c r="N135" s="205"/>
      <c r="O135" s="205"/>
      <c r="P135" s="205"/>
      <c r="Q135" s="205">
        <v>150</v>
      </c>
      <c r="R135" s="194">
        <v>650</v>
      </c>
      <c r="S135" s="194">
        <f t="shared" si="66"/>
        <v>0</v>
      </c>
      <c r="T135" s="194">
        <f t="shared" si="67"/>
        <v>46000</v>
      </c>
      <c r="U135" s="194">
        <f t="shared" si="68"/>
        <v>69000</v>
      </c>
      <c r="V135" s="194">
        <f t="shared" si="69"/>
        <v>0</v>
      </c>
      <c r="X135" s="194">
        <f t="shared" si="70"/>
        <v>0</v>
      </c>
      <c r="Y135" s="194">
        <f t="shared" si="71"/>
        <v>464596.875</v>
      </c>
      <c r="Z135" s="194">
        <f t="shared" si="72"/>
        <v>303346.875</v>
      </c>
      <c r="AA135" s="97">
        <v>1163636.3636363635</v>
      </c>
      <c r="AB135" s="97">
        <v>2181818.1818181816</v>
      </c>
      <c r="AC135" s="97"/>
      <c r="AD135" s="97">
        <v>6.59</v>
      </c>
      <c r="AE135" s="97">
        <v>9.06</v>
      </c>
      <c r="AF135" s="97"/>
      <c r="AG135" s="97"/>
      <c r="AH135" s="97"/>
      <c r="AI135" s="97">
        <v>9.06</v>
      </c>
      <c r="AJ135" s="97">
        <v>358.98</v>
      </c>
      <c r="AK135" s="97">
        <f t="shared" si="82"/>
        <v>0</v>
      </c>
      <c r="AL135" s="97">
        <f t="shared" si="83"/>
        <v>3031.4</v>
      </c>
      <c r="AM135" s="97">
        <f t="shared" si="84"/>
        <v>4167.6000000000004</v>
      </c>
      <c r="AN135" s="97">
        <f t="shared" si="85"/>
        <v>0</v>
      </c>
      <c r="AO135" s="97"/>
      <c r="AP135" s="97">
        <f t="shared" si="86"/>
        <v>0</v>
      </c>
      <c r="AQ135" s="97">
        <f t="shared" si="87"/>
        <v>28061.651250000003</v>
      </c>
      <c r="AR135" s="97">
        <f t="shared" si="88"/>
        <v>167531.47875000001</v>
      </c>
      <c r="AS135" s="97"/>
      <c r="AT135" s="97">
        <v>48.71</v>
      </c>
      <c r="AU135" s="97">
        <v>51.18</v>
      </c>
      <c r="AV135" s="97"/>
      <c r="AW135" s="97"/>
      <c r="AX135" s="97"/>
      <c r="AY135" s="97">
        <v>60.76</v>
      </c>
      <c r="AZ135" s="97">
        <v>413.64</v>
      </c>
      <c r="BA135" s="97">
        <f t="shared" si="73"/>
        <v>0</v>
      </c>
      <c r="BB135" s="97">
        <f t="shared" si="74"/>
        <v>22406.600000000002</v>
      </c>
      <c r="BC135" s="97">
        <f t="shared" si="75"/>
        <v>23542.799999999999</v>
      </c>
      <c r="BD135" s="97">
        <f t="shared" si="76"/>
        <v>0</v>
      </c>
      <c r="BE135" s="97">
        <f t="shared" si="77"/>
        <v>0</v>
      </c>
      <c r="BF135" s="97">
        <f t="shared" si="78"/>
        <v>0</v>
      </c>
      <c r="BG135" s="97">
        <f t="shared" si="79"/>
        <v>188192.70749999999</v>
      </c>
      <c r="BH135" s="97">
        <f t="shared" si="80"/>
        <v>193040.61749999999</v>
      </c>
      <c r="BI135" s="97">
        <f t="shared" si="81"/>
        <v>234142.10749999998</v>
      </c>
    </row>
    <row r="136" spans="1:61" ht="15" hidden="1" x14ac:dyDescent="0.25">
      <c r="A136" s="210">
        <v>135</v>
      </c>
      <c r="B136" s="88" t="s">
        <v>336</v>
      </c>
      <c r="C136" s="86">
        <v>1971</v>
      </c>
      <c r="D136" s="104" t="s">
        <v>114</v>
      </c>
      <c r="E136" s="158" t="s">
        <v>830</v>
      </c>
      <c r="F136" s="158" t="s">
        <v>823</v>
      </c>
      <c r="G136" s="158">
        <v>0.23</v>
      </c>
      <c r="H136" s="190">
        <v>706</v>
      </c>
      <c r="I136" s="46">
        <v>2117</v>
      </c>
      <c r="J136" s="46">
        <v>358</v>
      </c>
      <c r="K136" s="205"/>
      <c r="L136" s="205">
        <v>100</v>
      </c>
      <c r="M136" s="205">
        <v>150</v>
      </c>
      <c r="N136" s="205"/>
      <c r="O136" s="205"/>
      <c r="P136" s="205"/>
      <c r="Q136" s="205">
        <v>150</v>
      </c>
      <c r="R136" s="194">
        <v>650</v>
      </c>
      <c r="S136" s="194">
        <f t="shared" si="66"/>
        <v>0</v>
      </c>
      <c r="T136" s="194">
        <f t="shared" si="67"/>
        <v>70600</v>
      </c>
      <c r="U136" s="194">
        <f t="shared" si="68"/>
        <v>105900</v>
      </c>
      <c r="V136" s="194">
        <f t="shared" si="69"/>
        <v>0</v>
      </c>
      <c r="X136" s="194">
        <f t="shared" si="70"/>
        <v>0</v>
      </c>
      <c r="Y136" s="194">
        <f t="shared" si="71"/>
        <v>317550</v>
      </c>
      <c r="Z136" s="194">
        <f t="shared" si="72"/>
        <v>232700</v>
      </c>
      <c r="AA136" s="97">
        <v>890909.09090909082</v>
      </c>
      <c r="AB136" s="97">
        <v>1636363.6363636362</v>
      </c>
      <c r="AC136" s="97"/>
      <c r="AD136" s="97">
        <v>6.59</v>
      </c>
      <c r="AE136" s="97">
        <v>9.06</v>
      </c>
      <c r="AF136" s="97"/>
      <c r="AG136" s="97"/>
      <c r="AH136" s="97"/>
      <c r="AI136" s="97">
        <v>9.06</v>
      </c>
      <c r="AJ136" s="97">
        <v>358.98</v>
      </c>
      <c r="AK136" s="97">
        <f t="shared" si="82"/>
        <v>0</v>
      </c>
      <c r="AL136" s="97">
        <f t="shared" si="83"/>
        <v>4652.54</v>
      </c>
      <c r="AM136" s="97">
        <f t="shared" si="84"/>
        <v>6396.3600000000006</v>
      </c>
      <c r="AN136" s="97">
        <f t="shared" si="85"/>
        <v>0</v>
      </c>
      <c r="AO136" s="97"/>
      <c r="AP136" s="97">
        <f t="shared" si="86"/>
        <v>0</v>
      </c>
      <c r="AQ136" s="97">
        <f t="shared" si="87"/>
        <v>19180.02</v>
      </c>
      <c r="AR136" s="97">
        <f t="shared" si="88"/>
        <v>128514.84000000001</v>
      </c>
      <c r="AS136" s="97"/>
      <c r="AT136" s="97">
        <v>48.71</v>
      </c>
      <c r="AU136" s="97">
        <v>51.18</v>
      </c>
      <c r="AV136" s="97"/>
      <c r="AW136" s="97"/>
      <c r="AX136" s="97"/>
      <c r="AY136" s="97">
        <v>60.76</v>
      </c>
      <c r="AZ136" s="97">
        <v>413.64</v>
      </c>
      <c r="BA136" s="97">
        <f t="shared" si="73"/>
        <v>0</v>
      </c>
      <c r="BB136" s="97">
        <f t="shared" si="74"/>
        <v>34389.26</v>
      </c>
      <c r="BC136" s="97">
        <f t="shared" si="75"/>
        <v>36133.08</v>
      </c>
      <c r="BD136" s="97">
        <f t="shared" si="76"/>
        <v>0</v>
      </c>
      <c r="BE136" s="97">
        <f t="shared" si="77"/>
        <v>0</v>
      </c>
      <c r="BF136" s="97">
        <f t="shared" si="78"/>
        <v>0</v>
      </c>
      <c r="BG136" s="97">
        <f t="shared" si="79"/>
        <v>128628.92</v>
      </c>
      <c r="BH136" s="97">
        <f t="shared" si="80"/>
        <v>148083.12</v>
      </c>
      <c r="BI136" s="97">
        <f t="shared" si="81"/>
        <v>199151.26</v>
      </c>
    </row>
    <row r="137" spans="1:61" ht="15" hidden="1" x14ac:dyDescent="0.25">
      <c r="A137" s="210">
        <v>136</v>
      </c>
      <c r="B137" s="88" t="s">
        <v>338</v>
      </c>
      <c r="C137" s="86">
        <v>1971</v>
      </c>
      <c r="D137" s="104" t="s">
        <v>114</v>
      </c>
      <c r="E137" s="158" t="s">
        <v>830</v>
      </c>
      <c r="F137" s="158" t="s">
        <v>823</v>
      </c>
      <c r="G137" s="158">
        <v>0.23</v>
      </c>
      <c r="H137" s="190">
        <v>473</v>
      </c>
      <c r="I137" s="46">
        <v>1658.28125</v>
      </c>
      <c r="J137" s="46">
        <v>239.21875</v>
      </c>
      <c r="K137" s="205"/>
      <c r="L137" s="205">
        <v>100</v>
      </c>
      <c r="M137" s="205">
        <v>150</v>
      </c>
      <c r="N137" s="205"/>
      <c r="O137" s="205"/>
      <c r="P137" s="205"/>
      <c r="Q137" s="205">
        <v>150</v>
      </c>
      <c r="R137" s="194">
        <v>650</v>
      </c>
      <c r="S137" s="194">
        <f t="shared" si="66"/>
        <v>0</v>
      </c>
      <c r="T137" s="194">
        <f t="shared" si="67"/>
        <v>47300</v>
      </c>
      <c r="U137" s="194">
        <f t="shared" si="68"/>
        <v>70950</v>
      </c>
      <c r="V137" s="194">
        <f t="shared" si="69"/>
        <v>0</v>
      </c>
      <c r="X137" s="194">
        <f t="shared" si="70"/>
        <v>0</v>
      </c>
      <c r="Y137" s="194">
        <f t="shared" si="71"/>
        <v>248742.1875</v>
      </c>
      <c r="Z137" s="194">
        <f t="shared" si="72"/>
        <v>155492.1875</v>
      </c>
      <c r="AA137" s="97">
        <v>618181.81818181812</v>
      </c>
      <c r="AB137" s="97">
        <v>1090909.0909090908</v>
      </c>
      <c r="AC137" s="97"/>
      <c r="AD137" s="97">
        <v>6.59</v>
      </c>
      <c r="AE137" s="97">
        <v>9.06</v>
      </c>
      <c r="AF137" s="97"/>
      <c r="AG137" s="97"/>
      <c r="AH137" s="97"/>
      <c r="AI137" s="97">
        <v>9.06</v>
      </c>
      <c r="AJ137" s="97">
        <v>358.98</v>
      </c>
      <c r="AK137" s="97">
        <f t="shared" si="82"/>
        <v>0</v>
      </c>
      <c r="AL137" s="97">
        <f t="shared" si="83"/>
        <v>3117.0699999999997</v>
      </c>
      <c r="AM137" s="97">
        <f t="shared" si="84"/>
        <v>4285.38</v>
      </c>
      <c r="AN137" s="97">
        <f t="shared" si="85"/>
        <v>0</v>
      </c>
      <c r="AO137" s="97"/>
      <c r="AP137" s="97">
        <f t="shared" si="86"/>
        <v>0</v>
      </c>
      <c r="AQ137" s="97">
        <f t="shared" si="87"/>
        <v>15024.028125000001</v>
      </c>
      <c r="AR137" s="97">
        <f t="shared" si="88"/>
        <v>85874.746874999997</v>
      </c>
      <c r="AS137" s="97"/>
      <c r="AT137" s="97">
        <v>48.71</v>
      </c>
      <c r="AU137" s="97">
        <v>51.18</v>
      </c>
      <c r="AV137" s="97"/>
      <c r="AW137" s="97"/>
      <c r="AX137" s="97"/>
      <c r="AY137" s="97">
        <v>60.76</v>
      </c>
      <c r="AZ137" s="97">
        <v>413.64</v>
      </c>
      <c r="BA137" s="97">
        <f t="shared" si="73"/>
        <v>0</v>
      </c>
      <c r="BB137" s="97">
        <f t="shared" si="74"/>
        <v>23039.83</v>
      </c>
      <c r="BC137" s="97">
        <f t="shared" si="75"/>
        <v>24208.14</v>
      </c>
      <c r="BD137" s="97">
        <f t="shared" si="76"/>
        <v>0</v>
      </c>
      <c r="BE137" s="97">
        <f t="shared" si="77"/>
        <v>0</v>
      </c>
      <c r="BF137" s="97">
        <f t="shared" si="78"/>
        <v>0</v>
      </c>
      <c r="BG137" s="97">
        <f t="shared" si="79"/>
        <v>100757.16875</v>
      </c>
      <c r="BH137" s="97">
        <f t="shared" si="80"/>
        <v>98950.443749999991</v>
      </c>
      <c r="BI137" s="97">
        <f t="shared" si="81"/>
        <v>148005.13874999998</v>
      </c>
    </row>
    <row r="138" spans="1:61" ht="15" hidden="1" x14ac:dyDescent="0.25">
      <c r="A138" s="213">
        <v>137</v>
      </c>
      <c r="B138" s="88" t="s">
        <v>340</v>
      </c>
      <c r="C138" s="86">
        <v>1961</v>
      </c>
      <c r="D138" s="104" t="s">
        <v>114</v>
      </c>
      <c r="E138" s="158" t="s">
        <v>830</v>
      </c>
      <c r="F138" s="158" t="s">
        <v>823</v>
      </c>
      <c r="G138" s="158">
        <v>0.23</v>
      </c>
      <c r="H138" s="190">
        <v>558</v>
      </c>
      <c r="I138" s="46">
        <v>1422.9124999999999</v>
      </c>
      <c r="J138" s="46">
        <v>227.08750000000001</v>
      </c>
      <c r="K138" s="205"/>
      <c r="L138" s="205">
        <v>100</v>
      </c>
      <c r="M138" s="205">
        <v>150</v>
      </c>
      <c r="N138" s="205"/>
      <c r="O138" s="205"/>
      <c r="P138" s="205"/>
      <c r="Q138" s="205">
        <v>150</v>
      </c>
      <c r="R138" s="194">
        <v>650</v>
      </c>
      <c r="S138" s="194">
        <f t="shared" si="66"/>
        <v>0</v>
      </c>
      <c r="T138" s="194">
        <f t="shared" si="67"/>
        <v>55800</v>
      </c>
      <c r="U138" s="194">
        <f t="shared" si="68"/>
        <v>83700</v>
      </c>
      <c r="V138" s="194">
        <f t="shared" si="69"/>
        <v>0</v>
      </c>
      <c r="X138" s="194">
        <f t="shared" si="70"/>
        <v>0</v>
      </c>
      <c r="Y138" s="194">
        <f t="shared" si="71"/>
        <v>213436.875</v>
      </c>
      <c r="Z138" s="194">
        <f t="shared" si="72"/>
        <v>147606.875</v>
      </c>
      <c r="AA138" s="97">
        <v>509090.90909090906</v>
      </c>
      <c r="AB138" s="97">
        <v>872727.27272727271</v>
      </c>
      <c r="AC138" s="97"/>
      <c r="AD138" s="97">
        <v>6.59</v>
      </c>
      <c r="AE138" s="97">
        <v>9.06</v>
      </c>
      <c r="AF138" s="97"/>
      <c r="AG138" s="97"/>
      <c r="AH138" s="97"/>
      <c r="AI138" s="97">
        <v>9.06</v>
      </c>
      <c r="AJ138" s="97">
        <v>358.98</v>
      </c>
      <c r="AK138" s="97">
        <f t="shared" si="82"/>
        <v>0</v>
      </c>
      <c r="AL138" s="97">
        <f t="shared" si="83"/>
        <v>3677.22</v>
      </c>
      <c r="AM138" s="97">
        <f t="shared" si="84"/>
        <v>5055.4800000000005</v>
      </c>
      <c r="AN138" s="97">
        <f t="shared" si="85"/>
        <v>0</v>
      </c>
      <c r="AO138" s="97"/>
      <c r="AP138" s="97">
        <f t="shared" si="86"/>
        <v>0</v>
      </c>
      <c r="AQ138" s="97">
        <f t="shared" si="87"/>
        <v>12891.58725</v>
      </c>
      <c r="AR138" s="97">
        <f t="shared" si="88"/>
        <v>81519.870750000002</v>
      </c>
      <c r="AS138" s="97"/>
      <c r="AT138" s="97">
        <v>48.71</v>
      </c>
      <c r="AU138" s="97">
        <v>51.18</v>
      </c>
      <c r="AV138" s="97"/>
      <c r="AW138" s="97"/>
      <c r="AX138" s="97"/>
      <c r="AY138" s="97">
        <v>60.76</v>
      </c>
      <c r="AZ138" s="97">
        <v>413.64</v>
      </c>
      <c r="BA138" s="97">
        <f t="shared" si="73"/>
        <v>0</v>
      </c>
      <c r="BB138" s="97">
        <f t="shared" si="74"/>
        <v>27180.18</v>
      </c>
      <c r="BC138" s="97">
        <f t="shared" si="75"/>
        <v>28558.44</v>
      </c>
      <c r="BD138" s="97">
        <f t="shared" si="76"/>
        <v>0</v>
      </c>
      <c r="BE138" s="97">
        <f t="shared" si="77"/>
        <v>0</v>
      </c>
      <c r="BF138" s="97">
        <f t="shared" si="78"/>
        <v>0</v>
      </c>
      <c r="BG138" s="97">
        <f t="shared" si="79"/>
        <v>86456.163499999995</v>
      </c>
      <c r="BH138" s="97">
        <f t="shared" si="80"/>
        <v>93932.473499999993</v>
      </c>
      <c r="BI138" s="97">
        <f t="shared" si="81"/>
        <v>142194.78349999999</v>
      </c>
    </row>
    <row r="139" spans="1:61" ht="15" hidden="1" x14ac:dyDescent="0.25">
      <c r="A139" s="213">
        <v>138</v>
      </c>
      <c r="B139" s="88" t="s">
        <v>343</v>
      </c>
      <c r="C139" s="86">
        <v>1961</v>
      </c>
      <c r="D139" s="104" t="s">
        <v>114</v>
      </c>
      <c r="E139" s="158" t="s">
        <v>830</v>
      </c>
      <c r="F139" s="158" t="s">
        <v>823</v>
      </c>
      <c r="G139" s="158">
        <v>0.23</v>
      </c>
      <c r="H139" s="190">
        <v>558</v>
      </c>
      <c r="I139" s="46">
        <v>1422.9124999999999</v>
      </c>
      <c r="J139" s="46">
        <v>227.08750000000001</v>
      </c>
      <c r="K139" s="205"/>
      <c r="L139" s="205">
        <v>100</v>
      </c>
      <c r="M139" s="205">
        <v>150</v>
      </c>
      <c r="N139" s="205"/>
      <c r="O139" s="205"/>
      <c r="P139" s="205"/>
      <c r="Q139" s="205">
        <v>150</v>
      </c>
      <c r="R139" s="194">
        <v>650</v>
      </c>
      <c r="S139" s="194">
        <f t="shared" si="66"/>
        <v>0</v>
      </c>
      <c r="T139" s="194">
        <f t="shared" si="67"/>
        <v>55800</v>
      </c>
      <c r="U139" s="194">
        <f t="shared" si="68"/>
        <v>83700</v>
      </c>
      <c r="V139" s="194">
        <f t="shared" si="69"/>
        <v>0</v>
      </c>
      <c r="X139" s="194">
        <f t="shared" si="70"/>
        <v>0</v>
      </c>
      <c r="Y139" s="194">
        <f t="shared" si="71"/>
        <v>213436.875</v>
      </c>
      <c r="Z139" s="194">
        <f t="shared" si="72"/>
        <v>147606.875</v>
      </c>
      <c r="AA139" s="97">
        <v>509090.90909090906</v>
      </c>
      <c r="AB139" s="97">
        <v>872727.27272727271</v>
      </c>
      <c r="AC139" s="97"/>
      <c r="AD139" s="97">
        <v>6.59</v>
      </c>
      <c r="AE139" s="97">
        <v>9.06</v>
      </c>
      <c r="AF139" s="97"/>
      <c r="AG139" s="97"/>
      <c r="AH139" s="97"/>
      <c r="AI139" s="97">
        <v>9.06</v>
      </c>
      <c r="AJ139" s="97">
        <v>358.98</v>
      </c>
      <c r="AK139" s="97">
        <f t="shared" si="82"/>
        <v>0</v>
      </c>
      <c r="AL139" s="97">
        <f t="shared" si="83"/>
        <v>3677.22</v>
      </c>
      <c r="AM139" s="97">
        <f t="shared" si="84"/>
        <v>5055.4800000000005</v>
      </c>
      <c r="AN139" s="97">
        <f t="shared" si="85"/>
        <v>0</v>
      </c>
      <c r="AO139" s="97"/>
      <c r="AP139" s="97">
        <f t="shared" si="86"/>
        <v>0</v>
      </c>
      <c r="AQ139" s="97">
        <f t="shared" si="87"/>
        <v>12891.58725</v>
      </c>
      <c r="AR139" s="97">
        <f t="shared" si="88"/>
        <v>81519.870750000002</v>
      </c>
      <c r="AS139" s="97"/>
      <c r="AT139" s="97">
        <v>48.71</v>
      </c>
      <c r="AU139" s="97">
        <v>51.18</v>
      </c>
      <c r="AV139" s="97"/>
      <c r="AW139" s="97"/>
      <c r="AX139" s="97"/>
      <c r="AY139" s="97">
        <v>60.76</v>
      </c>
      <c r="AZ139" s="97">
        <v>413.64</v>
      </c>
      <c r="BA139" s="97">
        <f t="shared" si="73"/>
        <v>0</v>
      </c>
      <c r="BB139" s="97">
        <f t="shared" si="74"/>
        <v>27180.18</v>
      </c>
      <c r="BC139" s="97">
        <f t="shared" si="75"/>
        <v>28558.44</v>
      </c>
      <c r="BD139" s="97">
        <f t="shared" si="76"/>
        <v>0</v>
      </c>
      <c r="BE139" s="97">
        <f t="shared" si="77"/>
        <v>0</v>
      </c>
      <c r="BF139" s="97">
        <f t="shared" si="78"/>
        <v>0</v>
      </c>
      <c r="BG139" s="97">
        <f t="shared" si="79"/>
        <v>86456.163499999995</v>
      </c>
      <c r="BH139" s="97">
        <f t="shared" si="80"/>
        <v>93932.473499999993</v>
      </c>
      <c r="BI139" s="97">
        <f t="shared" si="81"/>
        <v>142194.78349999999</v>
      </c>
    </row>
    <row r="140" spans="1:61" ht="15" hidden="1" x14ac:dyDescent="0.25">
      <c r="A140" s="213">
        <v>139</v>
      </c>
      <c r="B140" s="88" t="s">
        <v>345</v>
      </c>
      <c r="C140" s="86">
        <v>1961</v>
      </c>
      <c r="D140" s="104" t="s">
        <v>114</v>
      </c>
      <c r="E140" s="158" t="s">
        <v>830</v>
      </c>
      <c r="F140" s="158" t="s">
        <v>823</v>
      </c>
      <c r="G140" s="158">
        <v>0.23</v>
      </c>
      <c r="H140" s="190">
        <v>563</v>
      </c>
      <c r="I140" s="46">
        <v>1697.96875</v>
      </c>
      <c r="J140" s="46">
        <v>282.03125</v>
      </c>
      <c r="K140" s="205"/>
      <c r="L140" s="205">
        <v>100</v>
      </c>
      <c r="M140" s="205">
        <v>150</v>
      </c>
      <c r="N140" s="205"/>
      <c r="O140" s="205"/>
      <c r="P140" s="205"/>
      <c r="Q140" s="205">
        <v>150</v>
      </c>
      <c r="R140" s="194">
        <v>650</v>
      </c>
      <c r="S140" s="194">
        <f t="shared" si="66"/>
        <v>0</v>
      </c>
      <c r="T140" s="194">
        <f t="shared" si="67"/>
        <v>56300</v>
      </c>
      <c r="U140" s="194">
        <f t="shared" si="68"/>
        <v>84450</v>
      </c>
      <c r="V140" s="194">
        <f t="shared" si="69"/>
        <v>0</v>
      </c>
      <c r="X140" s="194">
        <f t="shared" si="70"/>
        <v>0</v>
      </c>
      <c r="Y140" s="194">
        <f t="shared" si="71"/>
        <v>254695.3125</v>
      </c>
      <c r="Z140" s="194">
        <f t="shared" si="72"/>
        <v>183320.3125</v>
      </c>
      <c r="AA140" s="97">
        <v>1190909.0909090908</v>
      </c>
      <c r="AB140" s="97">
        <v>2236363.6363636362</v>
      </c>
      <c r="AC140" s="97"/>
      <c r="AD140" s="97">
        <v>6.59</v>
      </c>
      <c r="AE140" s="97">
        <v>9.06</v>
      </c>
      <c r="AF140" s="97"/>
      <c r="AG140" s="97"/>
      <c r="AH140" s="97"/>
      <c r="AI140" s="97">
        <v>9.06</v>
      </c>
      <c r="AJ140" s="97">
        <v>358.98</v>
      </c>
      <c r="AK140" s="97">
        <f t="shared" si="82"/>
        <v>0</v>
      </c>
      <c r="AL140" s="97">
        <f t="shared" si="83"/>
        <v>3710.17</v>
      </c>
      <c r="AM140" s="97">
        <f t="shared" si="84"/>
        <v>5100.7800000000007</v>
      </c>
      <c r="AN140" s="97">
        <f t="shared" si="85"/>
        <v>0</v>
      </c>
      <c r="AO140" s="97"/>
      <c r="AP140" s="97">
        <f t="shared" si="86"/>
        <v>0</v>
      </c>
      <c r="AQ140" s="97">
        <f t="shared" si="87"/>
        <v>15383.596875000001</v>
      </c>
      <c r="AR140" s="97">
        <f t="shared" si="88"/>
        <v>101243.578125</v>
      </c>
      <c r="AS140" s="97"/>
      <c r="AT140" s="97">
        <v>48.71</v>
      </c>
      <c r="AU140" s="97">
        <v>51.18</v>
      </c>
      <c r="AV140" s="97"/>
      <c r="AW140" s="97"/>
      <c r="AX140" s="97"/>
      <c r="AY140" s="97">
        <v>60.76</v>
      </c>
      <c r="AZ140" s="97">
        <v>413.64</v>
      </c>
      <c r="BA140" s="97">
        <f t="shared" si="73"/>
        <v>0</v>
      </c>
      <c r="BB140" s="97">
        <f t="shared" si="74"/>
        <v>27423.73</v>
      </c>
      <c r="BC140" s="97">
        <f t="shared" si="75"/>
        <v>28814.34</v>
      </c>
      <c r="BD140" s="97">
        <f t="shared" si="76"/>
        <v>0</v>
      </c>
      <c r="BE140" s="97">
        <f t="shared" si="77"/>
        <v>0</v>
      </c>
      <c r="BF140" s="97">
        <f t="shared" si="78"/>
        <v>0</v>
      </c>
      <c r="BG140" s="97">
        <f t="shared" si="79"/>
        <v>103168.58125</v>
      </c>
      <c r="BH140" s="97">
        <f t="shared" si="80"/>
        <v>116659.40625</v>
      </c>
      <c r="BI140" s="97">
        <f t="shared" si="81"/>
        <v>159406.65125</v>
      </c>
    </row>
    <row r="141" spans="1:61" ht="15" hidden="1" x14ac:dyDescent="0.25">
      <c r="A141" s="213">
        <v>140</v>
      </c>
      <c r="B141" s="88" t="s">
        <v>347</v>
      </c>
      <c r="C141" s="86">
        <v>1961</v>
      </c>
      <c r="D141" s="104" t="s">
        <v>114</v>
      </c>
      <c r="E141" s="158" t="s">
        <v>830</v>
      </c>
      <c r="F141" s="158" t="s">
        <v>823</v>
      </c>
      <c r="G141" s="158">
        <v>0.23</v>
      </c>
      <c r="H141" s="190">
        <v>656</v>
      </c>
      <c r="I141" s="46">
        <v>1912.5625</v>
      </c>
      <c r="J141" s="46">
        <v>331.4375</v>
      </c>
      <c r="K141" s="205"/>
      <c r="L141" s="205">
        <v>100</v>
      </c>
      <c r="M141" s="205">
        <v>150</v>
      </c>
      <c r="N141" s="205"/>
      <c r="O141" s="205"/>
      <c r="P141" s="205"/>
      <c r="Q141" s="205">
        <v>150</v>
      </c>
      <c r="R141" s="194">
        <v>650</v>
      </c>
      <c r="S141" s="194">
        <f t="shared" si="66"/>
        <v>0</v>
      </c>
      <c r="T141" s="194">
        <f t="shared" si="67"/>
        <v>65600</v>
      </c>
      <c r="U141" s="194">
        <f t="shared" si="68"/>
        <v>98400</v>
      </c>
      <c r="V141" s="194">
        <f t="shared" si="69"/>
        <v>0</v>
      </c>
      <c r="X141" s="194">
        <f t="shared" si="70"/>
        <v>0</v>
      </c>
      <c r="Y141" s="194">
        <f t="shared" si="71"/>
        <v>286884.375</v>
      </c>
      <c r="Z141" s="194">
        <f t="shared" si="72"/>
        <v>215434.375</v>
      </c>
      <c r="AA141" s="97">
        <v>1218181.8181818181</v>
      </c>
      <c r="AB141" s="97">
        <v>2290909.0909090908</v>
      </c>
      <c r="AC141" s="97"/>
      <c r="AD141" s="97">
        <v>6.59</v>
      </c>
      <c r="AE141" s="97">
        <v>9.06</v>
      </c>
      <c r="AF141" s="97"/>
      <c r="AG141" s="97"/>
      <c r="AH141" s="97"/>
      <c r="AI141" s="97">
        <v>9.06</v>
      </c>
      <c r="AJ141" s="97">
        <v>358.98</v>
      </c>
      <c r="AK141" s="97">
        <f t="shared" si="82"/>
        <v>0</v>
      </c>
      <c r="AL141" s="97">
        <f t="shared" si="83"/>
        <v>4323.04</v>
      </c>
      <c r="AM141" s="97">
        <f t="shared" si="84"/>
        <v>5943.3600000000006</v>
      </c>
      <c r="AN141" s="97">
        <f t="shared" si="85"/>
        <v>0</v>
      </c>
      <c r="AO141" s="97"/>
      <c r="AP141" s="97">
        <f t="shared" si="86"/>
        <v>0</v>
      </c>
      <c r="AQ141" s="97">
        <f t="shared" si="87"/>
        <v>17327.81625</v>
      </c>
      <c r="AR141" s="97">
        <f t="shared" si="88"/>
        <v>118979.43375000001</v>
      </c>
      <c r="AS141" s="97"/>
      <c r="AT141" s="97">
        <v>48.71</v>
      </c>
      <c r="AU141" s="97">
        <v>51.18</v>
      </c>
      <c r="AV141" s="97"/>
      <c r="AW141" s="97"/>
      <c r="AX141" s="97"/>
      <c r="AY141" s="97">
        <v>60.76</v>
      </c>
      <c r="AZ141" s="97">
        <v>413.64</v>
      </c>
      <c r="BA141" s="97">
        <f t="shared" si="73"/>
        <v>0</v>
      </c>
      <c r="BB141" s="97">
        <f t="shared" si="74"/>
        <v>31953.760000000002</v>
      </c>
      <c r="BC141" s="97">
        <f t="shared" si="75"/>
        <v>33574.080000000002</v>
      </c>
      <c r="BD141" s="97">
        <f t="shared" si="76"/>
        <v>0</v>
      </c>
      <c r="BE141" s="97">
        <f t="shared" si="77"/>
        <v>0</v>
      </c>
      <c r="BF141" s="97">
        <f t="shared" si="78"/>
        <v>0</v>
      </c>
      <c r="BG141" s="97">
        <f t="shared" si="79"/>
        <v>116207.2975</v>
      </c>
      <c r="BH141" s="97">
        <f t="shared" si="80"/>
        <v>137095.8075</v>
      </c>
      <c r="BI141" s="97">
        <f t="shared" si="81"/>
        <v>181735.13750000001</v>
      </c>
    </row>
    <row r="142" spans="1:61" ht="15" hidden="1" x14ac:dyDescent="0.25">
      <c r="A142" s="211">
        <v>141</v>
      </c>
      <c r="B142" s="88" t="s">
        <v>349</v>
      </c>
      <c r="C142" s="86">
        <v>1946</v>
      </c>
      <c r="D142" s="122" t="s">
        <v>765</v>
      </c>
      <c r="E142" s="158" t="s">
        <v>830</v>
      </c>
      <c r="F142" s="158" t="s">
        <v>823</v>
      </c>
      <c r="G142" s="158">
        <v>0.23</v>
      </c>
      <c r="H142" s="190">
        <v>440</v>
      </c>
      <c r="I142" s="46">
        <v>1998.8125</v>
      </c>
      <c r="J142" s="46">
        <v>311.1875</v>
      </c>
      <c r="K142" s="205"/>
      <c r="L142" s="205">
        <v>100</v>
      </c>
      <c r="M142" s="205">
        <v>150</v>
      </c>
      <c r="N142" s="205"/>
      <c r="O142" s="205"/>
      <c r="P142" s="205"/>
      <c r="Q142" s="205">
        <v>150</v>
      </c>
      <c r="R142" s="194">
        <v>650</v>
      </c>
      <c r="S142" s="194">
        <f t="shared" si="66"/>
        <v>0</v>
      </c>
      <c r="T142" s="194">
        <f t="shared" si="67"/>
        <v>44000</v>
      </c>
      <c r="U142" s="194">
        <f t="shared" si="68"/>
        <v>66000</v>
      </c>
      <c r="V142" s="194">
        <f t="shared" si="69"/>
        <v>0</v>
      </c>
      <c r="X142" s="194">
        <f t="shared" si="70"/>
        <v>0</v>
      </c>
      <c r="Y142" s="194">
        <f t="shared" si="71"/>
        <v>299821.875</v>
      </c>
      <c r="Z142" s="194">
        <f t="shared" si="72"/>
        <v>202271.875</v>
      </c>
      <c r="AA142" s="97">
        <v>1300000</v>
      </c>
      <c r="AB142" s="97">
        <v>2454545.4545454541</v>
      </c>
      <c r="AC142" s="97"/>
      <c r="AD142" s="97">
        <v>6.59</v>
      </c>
      <c r="AE142" s="97">
        <v>9.06</v>
      </c>
      <c r="AF142" s="97"/>
      <c r="AG142" s="97"/>
      <c r="AH142" s="97"/>
      <c r="AI142" s="97">
        <v>9.06</v>
      </c>
      <c r="AJ142" s="97">
        <v>358.98</v>
      </c>
      <c r="AK142" s="97">
        <f t="shared" si="82"/>
        <v>0</v>
      </c>
      <c r="AL142" s="97">
        <f t="shared" si="83"/>
        <v>2899.6</v>
      </c>
      <c r="AM142" s="97">
        <f t="shared" si="84"/>
        <v>3986.4</v>
      </c>
      <c r="AN142" s="97">
        <f t="shared" si="85"/>
        <v>0</v>
      </c>
      <c r="AO142" s="97"/>
      <c r="AP142" s="97">
        <f t="shared" si="86"/>
        <v>0</v>
      </c>
      <c r="AQ142" s="97">
        <f t="shared" si="87"/>
        <v>18109.241250000003</v>
      </c>
      <c r="AR142" s="97">
        <f t="shared" si="88"/>
        <v>111710.08875000001</v>
      </c>
      <c r="AS142" s="97"/>
      <c r="AT142" s="97">
        <v>48.71</v>
      </c>
      <c r="AU142" s="97">
        <v>51.18</v>
      </c>
      <c r="AV142" s="97"/>
      <c r="AW142" s="97"/>
      <c r="AX142" s="97"/>
      <c r="AY142" s="97">
        <v>60.76</v>
      </c>
      <c r="AZ142" s="97">
        <v>413.64</v>
      </c>
      <c r="BA142" s="97">
        <f t="shared" si="73"/>
        <v>0</v>
      </c>
      <c r="BB142" s="97">
        <f t="shared" si="74"/>
        <v>21432.400000000001</v>
      </c>
      <c r="BC142" s="97">
        <f t="shared" si="75"/>
        <v>22519.200000000001</v>
      </c>
      <c r="BD142" s="97">
        <f t="shared" si="76"/>
        <v>0</v>
      </c>
      <c r="BE142" s="97">
        <f t="shared" si="77"/>
        <v>0</v>
      </c>
      <c r="BF142" s="97">
        <f t="shared" si="78"/>
        <v>0</v>
      </c>
      <c r="BG142" s="97">
        <f t="shared" si="79"/>
        <v>121447.84749999999</v>
      </c>
      <c r="BH142" s="97">
        <f t="shared" si="80"/>
        <v>128719.59749999999</v>
      </c>
      <c r="BI142" s="97">
        <f t="shared" si="81"/>
        <v>165399.44750000001</v>
      </c>
    </row>
    <row r="143" spans="1:61" ht="15" hidden="1" x14ac:dyDescent="0.25">
      <c r="A143" s="216">
        <v>142</v>
      </c>
      <c r="B143" s="88" t="s">
        <v>351</v>
      </c>
      <c r="C143" s="86">
        <v>1919</v>
      </c>
      <c r="D143" s="104" t="s">
        <v>169</v>
      </c>
      <c r="E143" s="158" t="s">
        <v>830</v>
      </c>
      <c r="F143" s="158" t="s">
        <v>823</v>
      </c>
      <c r="G143" s="158">
        <v>0.23</v>
      </c>
      <c r="H143" s="190">
        <v>220</v>
      </c>
      <c r="I143" s="46">
        <v>1372.6124999999997</v>
      </c>
      <c r="J143" s="46">
        <v>132.1875</v>
      </c>
      <c r="K143" s="205"/>
      <c r="L143" s="205">
        <v>100</v>
      </c>
      <c r="M143" s="205">
        <v>150</v>
      </c>
      <c r="N143" s="205"/>
      <c r="O143" s="205"/>
      <c r="P143" s="205"/>
      <c r="Q143" s="205">
        <v>150</v>
      </c>
      <c r="R143" s="194">
        <v>650</v>
      </c>
      <c r="S143" s="194">
        <f t="shared" si="66"/>
        <v>0</v>
      </c>
      <c r="T143" s="194">
        <f t="shared" si="67"/>
        <v>22000</v>
      </c>
      <c r="U143" s="194">
        <f t="shared" si="68"/>
        <v>33000</v>
      </c>
      <c r="V143" s="194">
        <f t="shared" si="69"/>
        <v>0</v>
      </c>
      <c r="X143" s="194">
        <f t="shared" si="70"/>
        <v>0</v>
      </c>
      <c r="Y143" s="194">
        <f t="shared" si="71"/>
        <v>205891.87499999997</v>
      </c>
      <c r="Z143" s="194">
        <f t="shared" si="72"/>
        <v>85921.875</v>
      </c>
      <c r="AA143" s="97">
        <v>454545.45454545447</v>
      </c>
      <c r="AB143" s="97">
        <v>763636.36363636353</v>
      </c>
      <c r="AC143" s="97"/>
      <c r="AD143" s="97">
        <v>8.32</v>
      </c>
      <c r="AE143" s="97">
        <v>9.06</v>
      </c>
      <c r="AF143" s="97"/>
      <c r="AG143" s="97"/>
      <c r="AH143" s="97"/>
      <c r="AI143" s="97">
        <v>9.06</v>
      </c>
      <c r="AJ143" s="97">
        <v>372.56</v>
      </c>
      <c r="AK143" s="97">
        <f t="shared" si="82"/>
        <v>0</v>
      </c>
      <c r="AL143" s="97">
        <f t="shared" si="83"/>
        <v>1830.4</v>
      </c>
      <c r="AM143" s="97">
        <f t="shared" si="84"/>
        <v>1993.2</v>
      </c>
      <c r="AN143" s="97">
        <f t="shared" si="85"/>
        <v>0</v>
      </c>
      <c r="AO143" s="97"/>
      <c r="AP143" s="97">
        <f t="shared" si="86"/>
        <v>0</v>
      </c>
      <c r="AQ143" s="97">
        <f t="shared" si="87"/>
        <v>12435.869249999998</v>
      </c>
      <c r="AR143" s="97">
        <f t="shared" si="88"/>
        <v>49247.775000000001</v>
      </c>
      <c r="AS143" s="97"/>
      <c r="AT143" s="97">
        <v>50.44</v>
      </c>
      <c r="AU143" s="97">
        <v>51.18</v>
      </c>
      <c r="AV143" s="97"/>
      <c r="AW143" s="97"/>
      <c r="AX143" s="97"/>
      <c r="AY143" s="97">
        <v>60.76</v>
      </c>
      <c r="AZ143" s="97">
        <v>413.83</v>
      </c>
      <c r="BA143" s="97">
        <f t="shared" si="73"/>
        <v>0</v>
      </c>
      <c r="BB143" s="97">
        <f t="shared" si="74"/>
        <v>11096.8</v>
      </c>
      <c r="BC143" s="97">
        <f t="shared" si="75"/>
        <v>11259.6</v>
      </c>
      <c r="BD143" s="97">
        <f t="shared" si="76"/>
        <v>0</v>
      </c>
      <c r="BE143" s="97">
        <f t="shared" si="77"/>
        <v>0</v>
      </c>
      <c r="BF143" s="97">
        <f t="shared" si="78"/>
        <v>0</v>
      </c>
      <c r="BG143" s="97">
        <f t="shared" si="79"/>
        <v>83399.935499999978</v>
      </c>
      <c r="BH143" s="97">
        <f t="shared" si="80"/>
        <v>54703.153124999997</v>
      </c>
      <c r="BI143" s="97">
        <f t="shared" si="81"/>
        <v>105756.33549999999</v>
      </c>
    </row>
    <row r="144" spans="1:61" ht="15" hidden="1" x14ac:dyDescent="0.25">
      <c r="A144" s="216">
        <v>143</v>
      </c>
      <c r="B144" s="88" t="s">
        <v>353</v>
      </c>
      <c r="C144" s="86">
        <v>1919</v>
      </c>
      <c r="D144" s="104" t="s">
        <v>169</v>
      </c>
      <c r="E144" s="158" t="s">
        <v>830</v>
      </c>
      <c r="F144" s="158" t="s">
        <v>823</v>
      </c>
      <c r="G144" s="158">
        <v>0.23</v>
      </c>
      <c r="H144" s="190">
        <v>130</v>
      </c>
      <c r="I144" s="46">
        <v>1152.7874999999999</v>
      </c>
      <c r="J144" s="46">
        <v>74.8125</v>
      </c>
      <c r="K144" s="205"/>
      <c r="L144" s="205">
        <v>100</v>
      </c>
      <c r="M144" s="205">
        <v>150</v>
      </c>
      <c r="N144" s="205"/>
      <c r="O144" s="205"/>
      <c r="P144" s="205"/>
      <c r="Q144" s="205">
        <v>150</v>
      </c>
      <c r="R144" s="194">
        <v>650</v>
      </c>
      <c r="S144" s="194">
        <f t="shared" si="66"/>
        <v>0</v>
      </c>
      <c r="T144" s="194">
        <f t="shared" si="67"/>
        <v>13000</v>
      </c>
      <c r="U144" s="194">
        <f t="shared" si="68"/>
        <v>19500</v>
      </c>
      <c r="V144" s="194">
        <f t="shared" si="69"/>
        <v>0</v>
      </c>
      <c r="X144" s="194">
        <f t="shared" si="70"/>
        <v>0</v>
      </c>
      <c r="Y144" s="194">
        <f t="shared" si="71"/>
        <v>172918.125</v>
      </c>
      <c r="Z144" s="194">
        <f t="shared" si="72"/>
        <v>48628.125</v>
      </c>
      <c r="AA144" s="97">
        <v>372727.27272727271</v>
      </c>
      <c r="AB144" s="97">
        <v>600000</v>
      </c>
      <c r="AC144" s="97"/>
      <c r="AD144" s="97">
        <v>8.32</v>
      </c>
      <c r="AE144" s="97">
        <v>9.06</v>
      </c>
      <c r="AF144" s="97"/>
      <c r="AG144" s="97"/>
      <c r="AH144" s="97"/>
      <c r="AI144" s="97">
        <v>9.06</v>
      </c>
      <c r="AJ144" s="97">
        <v>372.56</v>
      </c>
      <c r="AK144" s="97">
        <f t="shared" si="82"/>
        <v>0</v>
      </c>
      <c r="AL144" s="97">
        <f t="shared" si="83"/>
        <v>1081.6000000000001</v>
      </c>
      <c r="AM144" s="97">
        <f t="shared" si="84"/>
        <v>1177.8</v>
      </c>
      <c r="AN144" s="97">
        <f t="shared" si="85"/>
        <v>0</v>
      </c>
      <c r="AO144" s="97"/>
      <c r="AP144" s="97">
        <f t="shared" si="86"/>
        <v>0</v>
      </c>
      <c r="AQ144" s="97">
        <f t="shared" si="87"/>
        <v>10444.25475</v>
      </c>
      <c r="AR144" s="97">
        <f t="shared" si="88"/>
        <v>27872.145</v>
      </c>
      <c r="AS144" s="97"/>
      <c r="AT144" s="97">
        <v>50.44</v>
      </c>
      <c r="AU144" s="97">
        <v>51.18</v>
      </c>
      <c r="AV144" s="97"/>
      <c r="AW144" s="97"/>
      <c r="AX144" s="97"/>
      <c r="AY144" s="97">
        <v>60.76</v>
      </c>
      <c r="AZ144" s="97">
        <v>413.83</v>
      </c>
      <c r="BA144" s="97">
        <f t="shared" si="73"/>
        <v>0</v>
      </c>
      <c r="BB144" s="97">
        <f t="shared" si="74"/>
        <v>6557.2</v>
      </c>
      <c r="BC144" s="97">
        <f t="shared" si="75"/>
        <v>6653.4</v>
      </c>
      <c r="BD144" s="97">
        <f t="shared" si="76"/>
        <v>0</v>
      </c>
      <c r="BE144" s="97">
        <f t="shared" si="77"/>
        <v>0</v>
      </c>
      <c r="BF144" s="97">
        <f t="shared" si="78"/>
        <v>0</v>
      </c>
      <c r="BG144" s="97">
        <f t="shared" si="79"/>
        <v>70043.368499999997</v>
      </c>
      <c r="BH144" s="97">
        <f t="shared" si="80"/>
        <v>30959.656875000001</v>
      </c>
      <c r="BI144" s="97">
        <f t="shared" si="81"/>
        <v>83253.968499999988</v>
      </c>
    </row>
    <row r="145" spans="1:61" ht="15" hidden="1" x14ac:dyDescent="0.25">
      <c r="A145" s="216">
        <v>144</v>
      </c>
      <c r="B145" s="88" t="s">
        <v>355</v>
      </c>
      <c r="C145" s="86">
        <v>1919</v>
      </c>
      <c r="D145" s="104" t="s">
        <v>169</v>
      </c>
      <c r="E145" s="158" t="s">
        <v>830</v>
      </c>
      <c r="F145" s="158" t="s">
        <v>823</v>
      </c>
      <c r="G145" s="158">
        <v>0.23</v>
      </c>
      <c r="H145" s="190">
        <v>197</v>
      </c>
      <c r="I145" s="46">
        <v>1040.90625</v>
      </c>
      <c r="J145" s="46">
        <v>97.59375</v>
      </c>
      <c r="K145" s="205"/>
      <c r="L145" s="205">
        <v>100</v>
      </c>
      <c r="M145" s="205">
        <v>150</v>
      </c>
      <c r="N145" s="205"/>
      <c r="O145" s="205"/>
      <c r="P145" s="205"/>
      <c r="Q145" s="205">
        <v>150</v>
      </c>
      <c r="R145" s="194">
        <v>650</v>
      </c>
      <c r="S145" s="194">
        <f t="shared" si="66"/>
        <v>0</v>
      </c>
      <c r="T145" s="194">
        <f t="shared" si="67"/>
        <v>19700</v>
      </c>
      <c r="U145" s="194">
        <f t="shared" si="68"/>
        <v>29550</v>
      </c>
      <c r="V145" s="194">
        <f t="shared" si="69"/>
        <v>0</v>
      </c>
      <c r="X145" s="194">
        <f t="shared" si="70"/>
        <v>0</v>
      </c>
      <c r="Y145" s="194">
        <f t="shared" si="71"/>
        <v>156135.9375</v>
      </c>
      <c r="Z145" s="194">
        <f t="shared" si="72"/>
        <v>63435.9375</v>
      </c>
      <c r="AA145" s="97">
        <v>563636.36363636353</v>
      </c>
      <c r="AB145" s="97">
        <v>981818.18181818177</v>
      </c>
      <c r="AC145" s="97"/>
      <c r="AD145" s="97">
        <v>8.32</v>
      </c>
      <c r="AE145" s="97">
        <v>9.06</v>
      </c>
      <c r="AF145" s="97"/>
      <c r="AG145" s="97"/>
      <c r="AH145" s="97"/>
      <c r="AI145" s="97">
        <v>9.06</v>
      </c>
      <c r="AJ145" s="97">
        <v>372.56</v>
      </c>
      <c r="AK145" s="97">
        <f t="shared" si="82"/>
        <v>0</v>
      </c>
      <c r="AL145" s="97">
        <f t="shared" si="83"/>
        <v>1639.04</v>
      </c>
      <c r="AM145" s="97">
        <f t="shared" si="84"/>
        <v>1784.8200000000002</v>
      </c>
      <c r="AN145" s="97">
        <f t="shared" si="85"/>
        <v>0</v>
      </c>
      <c r="AO145" s="97"/>
      <c r="AP145" s="97">
        <f t="shared" si="86"/>
        <v>0</v>
      </c>
      <c r="AQ145" s="97">
        <f t="shared" si="87"/>
        <v>9430.6106250000012</v>
      </c>
      <c r="AR145" s="97">
        <f t="shared" si="88"/>
        <v>36359.527500000004</v>
      </c>
      <c r="AS145" s="97"/>
      <c r="AT145" s="97">
        <v>50.44</v>
      </c>
      <c r="AU145" s="97">
        <v>51.18</v>
      </c>
      <c r="AV145" s="97"/>
      <c r="AW145" s="97"/>
      <c r="AX145" s="97"/>
      <c r="AY145" s="97">
        <v>60.76</v>
      </c>
      <c r="AZ145" s="97">
        <v>413.83</v>
      </c>
      <c r="BA145" s="97">
        <f t="shared" si="73"/>
        <v>0</v>
      </c>
      <c r="BB145" s="97">
        <f t="shared" si="74"/>
        <v>9936.68</v>
      </c>
      <c r="BC145" s="97">
        <f t="shared" si="75"/>
        <v>10082.459999999999</v>
      </c>
      <c r="BD145" s="97">
        <f t="shared" si="76"/>
        <v>0</v>
      </c>
      <c r="BE145" s="97">
        <f t="shared" si="77"/>
        <v>0</v>
      </c>
      <c r="BF145" s="97">
        <f t="shared" si="78"/>
        <v>0</v>
      </c>
      <c r="BG145" s="97">
        <f t="shared" si="79"/>
        <v>63245.463749999995</v>
      </c>
      <c r="BH145" s="97">
        <f t="shared" si="80"/>
        <v>40387.221562499995</v>
      </c>
      <c r="BI145" s="97">
        <f t="shared" si="81"/>
        <v>83264.603749999995</v>
      </c>
    </row>
    <row r="146" spans="1:61" ht="15" hidden="1" x14ac:dyDescent="0.25">
      <c r="A146" s="216">
        <v>145</v>
      </c>
      <c r="B146" s="88" t="s">
        <v>357</v>
      </c>
      <c r="C146" s="86">
        <v>1919</v>
      </c>
      <c r="D146" s="104" t="s">
        <v>169</v>
      </c>
      <c r="E146" s="158" t="s">
        <v>830</v>
      </c>
      <c r="F146" s="158" t="s">
        <v>823</v>
      </c>
      <c r="G146" s="158">
        <v>0.23</v>
      </c>
      <c r="H146" s="190">
        <v>151</v>
      </c>
      <c r="I146" s="46">
        <v>881.99999999999977</v>
      </c>
      <c r="J146" s="46">
        <v>88.199999999999989</v>
      </c>
      <c r="K146" s="205"/>
      <c r="L146" s="205">
        <v>100</v>
      </c>
      <c r="M146" s="205">
        <v>150</v>
      </c>
      <c r="N146" s="205"/>
      <c r="O146" s="205"/>
      <c r="P146" s="205"/>
      <c r="Q146" s="205">
        <v>150</v>
      </c>
      <c r="R146" s="194">
        <v>650</v>
      </c>
      <c r="S146" s="194">
        <f t="shared" si="66"/>
        <v>0</v>
      </c>
      <c r="T146" s="194">
        <f t="shared" si="67"/>
        <v>15100</v>
      </c>
      <c r="U146" s="194">
        <f t="shared" si="68"/>
        <v>22650</v>
      </c>
      <c r="V146" s="194">
        <f t="shared" si="69"/>
        <v>0</v>
      </c>
      <c r="X146" s="194">
        <f t="shared" si="70"/>
        <v>0</v>
      </c>
      <c r="Y146" s="194">
        <f t="shared" si="71"/>
        <v>132299.99999999997</v>
      </c>
      <c r="Z146" s="194">
        <f t="shared" si="72"/>
        <v>57329.999999999993</v>
      </c>
      <c r="AA146" s="97">
        <v>236363.63636363635</v>
      </c>
      <c r="AB146" s="97">
        <v>327272.72727272724</v>
      </c>
      <c r="AC146" s="97"/>
      <c r="AD146" s="97">
        <v>8.32</v>
      </c>
      <c r="AE146" s="97">
        <v>9.06</v>
      </c>
      <c r="AF146" s="97"/>
      <c r="AG146" s="97"/>
      <c r="AH146" s="97"/>
      <c r="AI146" s="97">
        <v>9.06</v>
      </c>
      <c r="AJ146" s="97">
        <v>372.56</v>
      </c>
      <c r="AK146" s="97">
        <f t="shared" si="82"/>
        <v>0</v>
      </c>
      <c r="AL146" s="97">
        <f t="shared" si="83"/>
        <v>1256.32</v>
      </c>
      <c r="AM146" s="97">
        <f t="shared" si="84"/>
        <v>1368.0600000000002</v>
      </c>
      <c r="AN146" s="97">
        <f t="shared" si="85"/>
        <v>0</v>
      </c>
      <c r="AO146" s="97"/>
      <c r="AP146" s="97">
        <f t="shared" si="86"/>
        <v>0</v>
      </c>
      <c r="AQ146" s="97">
        <f t="shared" si="87"/>
        <v>7990.9199999999983</v>
      </c>
      <c r="AR146" s="97">
        <f t="shared" si="88"/>
        <v>32859.791999999994</v>
      </c>
      <c r="AS146" s="97"/>
      <c r="AT146" s="97">
        <v>50.44</v>
      </c>
      <c r="AU146" s="97">
        <v>51.18</v>
      </c>
      <c r="AV146" s="97"/>
      <c r="AW146" s="97"/>
      <c r="AX146" s="97"/>
      <c r="AY146" s="97">
        <v>60.76</v>
      </c>
      <c r="AZ146" s="97">
        <v>413.83</v>
      </c>
      <c r="BA146" s="97">
        <f t="shared" si="73"/>
        <v>0</v>
      </c>
      <c r="BB146" s="97">
        <f t="shared" si="74"/>
        <v>7616.44</v>
      </c>
      <c r="BC146" s="97">
        <f t="shared" si="75"/>
        <v>7728.18</v>
      </c>
      <c r="BD146" s="97">
        <f t="shared" si="76"/>
        <v>0</v>
      </c>
      <c r="BE146" s="97">
        <f t="shared" si="77"/>
        <v>0</v>
      </c>
      <c r="BF146" s="97">
        <f t="shared" si="78"/>
        <v>0</v>
      </c>
      <c r="BG146" s="97">
        <f t="shared" si="79"/>
        <v>53590.319999999985</v>
      </c>
      <c r="BH146" s="97">
        <f t="shared" si="80"/>
        <v>36499.805999999997</v>
      </c>
      <c r="BI146" s="97">
        <f t="shared" si="81"/>
        <v>68934.939999999988</v>
      </c>
    </row>
    <row r="147" spans="1:61" ht="15" hidden="1" x14ac:dyDescent="0.25">
      <c r="A147" s="211">
        <v>146</v>
      </c>
      <c r="B147" s="87" t="s">
        <v>359</v>
      </c>
      <c r="C147" s="86">
        <v>1971</v>
      </c>
      <c r="D147" s="104" t="s">
        <v>765</v>
      </c>
      <c r="E147" s="163" t="s">
        <v>830</v>
      </c>
      <c r="F147" s="163" t="s">
        <v>823</v>
      </c>
      <c r="G147" s="163">
        <v>0.22</v>
      </c>
      <c r="H147" s="190">
        <v>702</v>
      </c>
      <c r="I147" s="46">
        <v>1586.1124999999997</v>
      </c>
      <c r="J147" s="46">
        <v>288.28750000000002</v>
      </c>
      <c r="K147" s="205"/>
      <c r="L147" s="205">
        <v>100</v>
      </c>
      <c r="M147" s="205">
        <v>150</v>
      </c>
      <c r="N147" s="205"/>
      <c r="O147" s="205"/>
      <c r="P147" s="205"/>
      <c r="Q147" s="205">
        <v>150</v>
      </c>
      <c r="R147" s="194">
        <v>650</v>
      </c>
      <c r="S147" s="194">
        <f t="shared" si="66"/>
        <v>0</v>
      </c>
      <c r="T147" s="194">
        <f t="shared" si="67"/>
        <v>70200</v>
      </c>
      <c r="U147" s="194">
        <f t="shared" si="68"/>
        <v>105300</v>
      </c>
      <c r="V147" s="194">
        <f t="shared" si="69"/>
        <v>0</v>
      </c>
      <c r="X147" s="194">
        <f t="shared" si="70"/>
        <v>0</v>
      </c>
      <c r="Y147" s="194">
        <f t="shared" si="71"/>
        <v>237916.87499999997</v>
      </c>
      <c r="Z147" s="194">
        <f t="shared" si="72"/>
        <v>187386.87500000003</v>
      </c>
      <c r="AA147" s="97">
        <v>563636.36363636353</v>
      </c>
      <c r="AB147" s="97">
        <v>981818.18181818177</v>
      </c>
      <c r="AC147" s="97"/>
      <c r="AD147" s="97">
        <v>6.59</v>
      </c>
      <c r="AE147" s="97">
        <v>9.06</v>
      </c>
      <c r="AF147" s="97"/>
      <c r="AG147" s="97"/>
      <c r="AH147" s="97"/>
      <c r="AI147" s="97">
        <v>9.06</v>
      </c>
      <c r="AJ147" s="97">
        <v>362.98</v>
      </c>
      <c r="AK147" s="97">
        <f t="shared" si="82"/>
        <v>0</v>
      </c>
      <c r="AL147" s="97">
        <f t="shared" si="83"/>
        <v>4626.18</v>
      </c>
      <c r="AM147" s="97">
        <f t="shared" si="84"/>
        <v>6360.1200000000008</v>
      </c>
      <c r="AN147" s="97">
        <f t="shared" si="85"/>
        <v>0</v>
      </c>
      <c r="AO147" s="97"/>
      <c r="AP147" s="97">
        <f t="shared" si="86"/>
        <v>0</v>
      </c>
      <c r="AQ147" s="97">
        <f t="shared" si="87"/>
        <v>14370.179249999997</v>
      </c>
      <c r="AR147" s="97">
        <f t="shared" si="88"/>
        <v>104642.59675000001</v>
      </c>
      <c r="AS147" s="97"/>
      <c r="AT147" s="97">
        <v>48.71</v>
      </c>
      <c r="AU147" s="97">
        <v>51.18</v>
      </c>
      <c r="AV147" s="97"/>
      <c r="AW147" s="97"/>
      <c r="AX147" s="97"/>
      <c r="AY147" s="97">
        <v>60.76</v>
      </c>
      <c r="AZ147" s="97">
        <v>404.64</v>
      </c>
      <c r="BA147" s="97">
        <f t="shared" si="73"/>
        <v>0</v>
      </c>
      <c r="BB147" s="97">
        <f t="shared" si="74"/>
        <v>34194.42</v>
      </c>
      <c r="BC147" s="97">
        <f t="shared" si="75"/>
        <v>35928.36</v>
      </c>
      <c r="BD147" s="97">
        <f t="shared" si="76"/>
        <v>0</v>
      </c>
      <c r="BE147" s="97">
        <f t="shared" si="77"/>
        <v>0</v>
      </c>
      <c r="BF147" s="97">
        <f t="shared" si="78"/>
        <v>0</v>
      </c>
      <c r="BG147" s="97">
        <f t="shared" si="79"/>
        <v>96372.195499999987</v>
      </c>
      <c r="BH147" s="97">
        <f t="shared" si="80"/>
        <v>116652.65400000001</v>
      </c>
      <c r="BI147" s="97">
        <f t="shared" si="81"/>
        <v>166494.9755</v>
      </c>
    </row>
    <row r="148" spans="1:61" ht="15" hidden="1" x14ac:dyDescent="0.25">
      <c r="A148" s="216">
        <v>147</v>
      </c>
      <c r="B148" s="88" t="s">
        <v>361</v>
      </c>
      <c r="C148" s="86">
        <v>1918</v>
      </c>
      <c r="D148" s="104" t="s">
        <v>169</v>
      </c>
      <c r="E148" s="158" t="s">
        <v>830</v>
      </c>
      <c r="F148" s="158" t="s">
        <v>823</v>
      </c>
      <c r="G148" s="158">
        <v>0.23</v>
      </c>
      <c r="H148" s="190">
        <v>202</v>
      </c>
      <c r="I148" s="46">
        <v>856.75</v>
      </c>
      <c r="J148" s="46">
        <v>100.25</v>
      </c>
      <c r="K148" s="205"/>
      <c r="L148" s="205">
        <v>100</v>
      </c>
      <c r="M148" s="205">
        <v>150</v>
      </c>
      <c r="N148" s="205"/>
      <c r="O148" s="205"/>
      <c r="P148" s="205"/>
      <c r="Q148" s="205">
        <v>150</v>
      </c>
      <c r="R148" s="194">
        <v>650</v>
      </c>
      <c r="S148" s="194">
        <f t="shared" si="66"/>
        <v>0</v>
      </c>
      <c r="T148" s="194">
        <f t="shared" si="67"/>
        <v>20200</v>
      </c>
      <c r="U148" s="194">
        <f t="shared" si="68"/>
        <v>30300</v>
      </c>
      <c r="V148" s="194">
        <f t="shared" si="69"/>
        <v>0</v>
      </c>
      <c r="X148" s="194">
        <f t="shared" si="70"/>
        <v>0</v>
      </c>
      <c r="Y148" s="194">
        <f t="shared" si="71"/>
        <v>128512.5</v>
      </c>
      <c r="Z148" s="194">
        <f t="shared" si="72"/>
        <v>65162.5</v>
      </c>
      <c r="AA148" s="97">
        <v>563636.36363636353</v>
      </c>
      <c r="AB148" s="97">
        <v>981818.18181818177</v>
      </c>
      <c r="AC148" s="97"/>
      <c r="AD148" s="97">
        <v>8.32</v>
      </c>
      <c r="AE148" s="97">
        <v>9.06</v>
      </c>
      <c r="AF148" s="97"/>
      <c r="AG148" s="97"/>
      <c r="AH148" s="97"/>
      <c r="AI148" s="97">
        <v>9.06</v>
      </c>
      <c r="AJ148" s="97">
        <v>372.56</v>
      </c>
      <c r="AK148" s="97">
        <f t="shared" si="82"/>
        <v>0</v>
      </c>
      <c r="AL148" s="97">
        <f t="shared" si="83"/>
        <v>1680.64</v>
      </c>
      <c r="AM148" s="97">
        <f t="shared" si="84"/>
        <v>1830.1200000000001</v>
      </c>
      <c r="AN148" s="97">
        <f t="shared" si="85"/>
        <v>0</v>
      </c>
      <c r="AO148" s="97"/>
      <c r="AP148" s="97">
        <f t="shared" si="86"/>
        <v>0</v>
      </c>
      <c r="AQ148" s="97">
        <f t="shared" si="87"/>
        <v>7762.1550000000007</v>
      </c>
      <c r="AR148" s="97">
        <f t="shared" si="88"/>
        <v>37349.14</v>
      </c>
      <c r="AS148" s="97"/>
      <c r="AT148" s="97">
        <v>50.44</v>
      </c>
      <c r="AU148" s="97">
        <v>51.18</v>
      </c>
      <c r="AV148" s="97"/>
      <c r="AW148" s="97"/>
      <c r="AX148" s="97"/>
      <c r="AY148" s="97">
        <v>60.76</v>
      </c>
      <c r="AZ148" s="97">
        <v>413.83</v>
      </c>
      <c r="BA148" s="97">
        <f t="shared" si="73"/>
        <v>0</v>
      </c>
      <c r="BB148" s="97">
        <f t="shared" si="74"/>
        <v>10188.879999999999</v>
      </c>
      <c r="BC148" s="97">
        <f t="shared" si="75"/>
        <v>10338.36</v>
      </c>
      <c r="BD148" s="97">
        <f t="shared" si="76"/>
        <v>0</v>
      </c>
      <c r="BE148" s="97">
        <f t="shared" si="77"/>
        <v>0</v>
      </c>
      <c r="BF148" s="97">
        <f t="shared" si="78"/>
        <v>0</v>
      </c>
      <c r="BG148" s="97">
        <f t="shared" si="79"/>
        <v>52056.13</v>
      </c>
      <c r="BH148" s="97">
        <f t="shared" si="80"/>
        <v>41486.457499999997</v>
      </c>
      <c r="BI148" s="97">
        <f t="shared" si="81"/>
        <v>72583.37</v>
      </c>
    </row>
    <row r="149" spans="1:61" ht="15" hidden="1" x14ac:dyDescent="0.25">
      <c r="A149" s="216">
        <v>148</v>
      </c>
      <c r="B149" s="88" t="s">
        <v>363</v>
      </c>
      <c r="C149" s="86">
        <v>1918</v>
      </c>
      <c r="D149" s="104" t="s">
        <v>169</v>
      </c>
      <c r="E149" s="158" t="s">
        <v>830</v>
      </c>
      <c r="F149" s="158" t="s">
        <v>823</v>
      </c>
      <c r="G149" s="158">
        <v>0.23</v>
      </c>
      <c r="H149" s="190">
        <v>253</v>
      </c>
      <c r="I149" s="46">
        <v>1509.9749999999999</v>
      </c>
      <c r="J149" s="46">
        <v>153.22500000000002</v>
      </c>
      <c r="K149" s="205"/>
      <c r="L149" s="205">
        <v>100</v>
      </c>
      <c r="M149" s="205">
        <v>150</v>
      </c>
      <c r="N149" s="205"/>
      <c r="O149" s="205"/>
      <c r="P149" s="205"/>
      <c r="Q149" s="205">
        <v>150</v>
      </c>
      <c r="R149" s="194">
        <v>650</v>
      </c>
      <c r="S149" s="194">
        <f t="shared" si="66"/>
        <v>0</v>
      </c>
      <c r="T149" s="194">
        <f t="shared" si="67"/>
        <v>25300</v>
      </c>
      <c r="U149" s="194">
        <f t="shared" si="68"/>
        <v>37950</v>
      </c>
      <c r="V149" s="194">
        <f t="shared" si="69"/>
        <v>0</v>
      </c>
      <c r="X149" s="194">
        <f t="shared" si="70"/>
        <v>0</v>
      </c>
      <c r="Y149" s="194">
        <f t="shared" si="71"/>
        <v>226496.25</v>
      </c>
      <c r="Z149" s="194">
        <f t="shared" si="72"/>
        <v>99596.250000000015</v>
      </c>
      <c r="AA149" s="97">
        <v>345454.54545454541</v>
      </c>
      <c r="AB149" s="97">
        <v>545454.54545454541</v>
      </c>
      <c r="AC149" s="97"/>
      <c r="AD149" s="97">
        <v>8.32</v>
      </c>
      <c r="AE149" s="97">
        <v>9.06</v>
      </c>
      <c r="AF149" s="97"/>
      <c r="AG149" s="97"/>
      <c r="AH149" s="97"/>
      <c r="AI149" s="97">
        <v>9.06</v>
      </c>
      <c r="AJ149" s="97">
        <v>372.56</v>
      </c>
      <c r="AK149" s="97">
        <f t="shared" si="82"/>
        <v>0</v>
      </c>
      <c r="AL149" s="97">
        <f t="shared" si="83"/>
        <v>2104.96</v>
      </c>
      <c r="AM149" s="97">
        <f t="shared" si="84"/>
        <v>2292.1800000000003</v>
      </c>
      <c r="AN149" s="97">
        <f t="shared" si="85"/>
        <v>0</v>
      </c>
      <c r="AO149" s="97"/>
      <c r="AP149" s="97">
        <f t="shared" si="86"/>
        <v>0</v>
      </c>
      <c r="AQ149" s="97">
        <f t="shared" si="87"/>
        <v>13680.3735</v>
      </c>
      <c r="AR149" s="97">
        <f t="shared" si="88"/>
        <v>57085.506000000008</v>
      </c>
      <c r="AS149" s="97"/>
      <c r="AT149" s="97">
        <v>50.44</v>
      </c>
      <c r="AU149" s="97">
        <v>51.18</v>
      </c>
      <c r="AV149" s="97"/>
      <c r="AW149" s="97"/>
      <c r="AX149" s="97"/>
      <c r="AY149" s="97">
        <v>60.76</v>
      </c>
      <c r="AZ149" s="97">
        <v>413.83</v>
      </c>
      <c r="BA149" s="97">
        <f t="shared" si="73"/>
        <v>0</v>
      </c>
      <c r="BB149" s="97">
        <f t="shared" si="74"/>
        <v>12761.32</v>
      </c>
      <c r="BC149" s="97">
        <f t="shared" si="75"/>
        <v>12948.539999999999</v>
      </c>
      <c r="BD149" s="97">
        <f t="shared" si="76"/>
        <v>0</v>
      </c>
      <c r="BE149" s="97">
        <f t="shared" si="77"/>
        <v>0</v>
      </c>
      <c r="BF149" s="97">
        <f t="shared" si="78"/>
        <v>0</v>
      </c>
      <c r="BG149" s="97">
        <f t="shared" si="79"/>
        <v>91746.080999999991</v>
      </c>
      <c r="BH149" s="97">
        <f t="shared" si="80"/>
        <v>63409.101750000009</v>
      </c>
      <c r="BI149" s="97">
        <f t="shared" si="81"/>
        <v>117455.94099999999</v>
      </c>
    </row>
    <row r="150" spans="1:61" ht="15" hidden="1" x14ac:dyDescent="0.25">
      <c r="A150" s="216">
        <v>149</v>
      </c>
      <c r="B150" s="88" t="s">
        <v>365</v>
      </c>
      <c r="C150" s="86">
        <v>1918</v>
      </c>
      <c r="D150" s="104" t="s">
        <v>169</v>
      </c>
      <c r="E150" s="158" t="s">
        <v>830</v>
      </c>
      <c r="F150" s="158" t="s">
        <v>823</v>
      </c>
      <c r="G150" s="158">
        <v>0.23</v>
      </c>
      <c r="H150" s="190">
        <v>110</v>
      </c>
      <c r="I150" s="46">
        <v>848.73749999999984</v>
      </c>
      <c r="J150" s="46">
        <v>62.0625</v>
      </c>
      <c r="K150" s="205"/>
      <c r="L150" s="205">
        <v>100</v>
      </c>
      <c r="M150" s="205">
        <v>150</v>
      </c>
      <c r="N150" s="205"/>
      <c r="O150" s="205"/>
      <c r="P150" s="205"/>
      <c r="Q150" s="205">
        <v>150</v>
      </c>
      <c r="R150" s="194">
        <v>650</v>
      </c>
      <c r="S150" s="194">
        <f t="shared" si="66"/>
        <v>0</v>
      </c>
      <c r="T150" s="194">
        <f t="shared" si="67"/>
        <v>11000</v>
      </c>
      <c r="U150" s="194">
        <f t="shared" si="68"/>
        <v>16500</v>
      </c>
      <c r="V150" s="194">
        <f t="shared" si="69"/>
        <v>0</v>
      </c>
      <c r="X150" s="194">
        <f t="shared" si="70"/>
        <v>0</v>
      </c>
      <c r="Y150" s="194">
        <f t="shared" si="71"/>
        <v>127310.62499999997</v>
      </c>
      <c r="Z150" s="194">
        <f t="shared" si="72"/>
        <v>40340.625</v>
      </c>
      <c r="AA150" s="97">
        <v>427272.72727272724</v>
      </c>
      <c r="AB150" s="97">
        <v>709090.90909090906</v>
      </c>
      <c r="AC150" s="97"/>
      <c r="AD150" s="97">
        <v>8.32</v>
      </c>
      <c r="AE150" s="97">
        <v>9.06</v>
      </c>
      <c r="AF150" s="97"/>
      <c r="AG150" s="97"/>
      <c r="AH150" s="97"/>
      <c r="AI150" s="97">
        <v>9.06</v>
      </c>
      <c r="AJ150" s="97">
        <v>372.56</v>
      </c>
      <c r="AK150" s="97">
        <f t="shared" si="82"/>
        <v>0</v>
      </c>
      <c r="AL150" s="97">
        <f t="shared" si="83"/>
        <v>915.2</v>
      </c>
      <c r="AM150" s="97">
        <f t="shared" si="84"/>
        <v>996.6</v>
      </c>
      <c r="AN150" s="97">
        <f t="shared" si="85"/>
        <v>0</v>
      </c>
      <c r="AO150" s="97"/>
      <c r="AP150" s="97">
        <f t="shared" si="86"/>
        <v>0</v>
      </c>
      <c r="AQ150" s="97">
        <f t="shared" si="87"/>
        <v>7689.5617499999989</v>
      </c>
      <c r="AR150" s="97">
        <f t="shared" si="88"/>
        <v>23122.005000000001</v>
      </c>
      <c r="AS150" s="97"/>
      <c r="AT150" s="97">
        <v>50.44</v>
      </c>
      <c r="AU150" s="97">
        <v>51.18</v>
      </c>
      <c r="AV150" s="97"/>
      <c r="AW150" s="97"/>
      <c r="AX150" s="97"/>
      <c r="AY150" s="97">
        <v>60.76</v>
      </c>
      <c r="AZ150" s="97">
        <v>413.83</v>
      </c>
      <c r="BA150" s="97">
        <f t="shared" si="73"/>
        <v>0</v>
      </c>
      <c r="BB150" s="97">
        <f t="shared" si="74"/>
        <v>5548.4</v>
      </c>
      <c r="BC150" s="97">
        <f t="shared" si="75"/>
        <v>5629.8</v>
      </c>
      <c r="BD150" s="97">
        <f t="shared" si="76"/>
        <v>0</v>
      </c>
      <c r="BE150" s="97">
        <f t="shared" si="77"/>
        <v>0</v>
      </c>
      <c r="BF150" s="97">
        <f t="shared" si="78"/>
        <v>0</v>
      </c>
      <c r="BG150" s="97">
        <f t="shared" si="79"/>
        <v>51569.290499999988</v>
      </c>
      <c r="BH150" s="97">
        <f t="shared" si="80"/>
        <v>25683.324375</v>
      </c>
      <c r="BI150" s="97">
        <f t="shared" si="81"/>
        <v>62747.490499999985</v>
      </c>
    </row>
    <row r="151" spans="1:61" ht="15" hidden="1" x14ac:dyDescent="0.25">
      <c r="A151" s="216">
        <v>150</v>
      </c>
      <c r="B151" s="88" t="s">
        <v>367</v>
      </c>
      <c r="C151" s="86">
        <v>1961</v>
      </c>
      <c r="D151" s="104" t="s">
        <v>114</v>
      </c>
      <c r="E151" s="158" t="s">
        <v>830</v>
      </c>
      <c r="F151" s="158" t="s">
        <v>823</v>
      </c>
      <c r="G151" s="158">
        <v>0.23</v>
      </c>
      <c r="H151" s="190">
        <v>291</v>
      </c>
      <c r="I151" s="46">
        <v>751.34999999999991</v>
      </c>
      <c r="J151" s="46">
        <v>159.44999999999999</v>
      </c>
      <c r="K151" s="205"/>
      <c r="L151" s="205">
        <v>100</v>
      </c>
      <c r="M151" s="205">
        <v>150</v>
      </c>
      <c r="N151" s="205"/>
      <c r="O151" s="205"/>
      <c r="P151" s="205"/>
      <c r="Q151" s="205">
        <v>150</v>
      </c>
      <c r="R151" s="194">
        <v>650</v>
      </c>
      <c r="S151" s="194">
        <f t="shared" si="66"/>
        <v>0</v>
      </c>
      <c r="T151" s="194">
        <f t="shared" si="67"/>
        <v>29100</v>
      </c>
      <c r="U151" s="194">
        <f t="shared" si="68"/>
        <v>43650</v>
      </c>
      <c r="V151" s="194">
        <f t="shared" si="69"/>
        <v>0</v>
      </c>
      <c r="X151" s="194">
        <f t="shared" si="70"/>
        <v>0</v>
      </c>
      <c r="Y151" s="194">
        <f t="shared" si="71"/>
        <v>112702.49999999999</v>
      </c>
      <c r="Z151" s="194">
        <f t="shared" si="72"/>
        <v>103642.49999999999</v>
      </c>
      <c r="AA151" s="97">
        <v>1981818.1818181816</v>
      </c>
      <c r="AB151" s="97">
        <v>3818181.8181818179</v>
      </c>
      <c r="AC151" s="97"/>
      <c r="AD151" s="97">
        <v>6.59</v>
      </c>
      <c r="AE151" s="97">
        <v>9.06</v>
      </c>
      <c r="AF151" s="97"/>
      <c r="AG151" s="97"/>
      <c r="AH151" s="97"/>
      <c r="AI151" s="97">
        <v>9.06</v>
      </c>
      <c r="AJ151" s="97">
        <v>358.98</v>
      </c>
      <c r="AK151" s="97">
        <f t="shared" si="82"/>
        <v>0</v>
      </c>
      <c r="AL151" s="97">
        <f t="shared" si="83"/>
        <v>1917.69</v>
      </c>
      <c r="AM151" s="97">
        <f t="shared" si="84"/>
        <v>2636.46</v>
      </c>
      <c r="AN151" s="97">
        <f t="shared" si="85"/>
        <v>0</v>
      </c>
      <c r="AO151" s="97"/>
      <c r="AP151" s="97">
        <f t="shared" si="86"/>
        <v>0</v>
      </c>
      <c r="AQ151" s="97">
        <f t="shared" si="87"/>
        <v>6807.2309999999998</v>
      </c>
      <c r="AR151" s="97">
        <f t="shared" si="88"/>
        <v>57239.360999999997</v>
      </c>
      <c r="AS151" s="97"/>
      <c r="AT151" s="97">
        <v>48.71</v>
      </c>
      <c r="AU151" s="97">
        <v>51.18</v>
      </c>
      <c r="AV151" s="97"/>
      <c r="AW151" s="97"/>
      <c r="AX151" s="97"/>
      <c r="AY151" s="97">
        <v>60.76</v>
      </c>
      <c r="AZ151" s="97">
        <v>413.64</v>
      </c>
      <c r="BA151" s="97">
        <f t="shared" si="73"/>
        <v>0</v>
      </c>
      <c r="BB151" s="97">
        <f t="shared" si="74"/>
        <v>14174.61</v>
      </c>
      <c r="BC151" s="97">
        <f t="shared" si="75"/>
        <v>14893.38</v>
      </c>
      <c r="BD151" s="97">
        <f t="shared" si="76"/>
        <v>0</v>
      </c>
      <c r="BE151" s="97">
        <f t="shared" si="77"/>
        <v>0</v>
      </c>
      <c r="BF151" s="97">
        <f t="shared" si="78"/>
        <v>0</v>
      </c>
      <c r="BG151" s="97">
        <f t="shared" si="79"/>
        <v>45652.025999999991</v>
      </c>
      <c r="BH151" s="97">
        <f t="shared" si="80"/>
        <v>65954.897999999986</v>
      </c>
      <c r="BI151" s="97">
        <f t="shared" si="81"/>
        <v>74720.015999999989</v>
      </c>
    </row>
    <row r="152" spans="1:61" ht="15" hidden="1" x14ac:dyDescent="0.25">
      <c r="A152" s="213">
        <v>151</v>
      </c>
      <c r="B152" s="88" t="s">
        <v>369</v>
      </c>
      <c r="C152" s="86">
        <v>1981</v>
      </c>
      <c r="D152" s="104" t="s">
        <v>763</v>
      </c>
      <c r="E152" s="158" t="s">
        <v>830</v>
      </c>
      <c r="F152" s="158" t="s">
        <v>829</v>
      </c>
      <c r="G152" s="158">
        <v>0.23</v>
      </c>
      <c r="H152" s="190">
        <v>900</v>
      </c>
      <c r="I152" s="46">
        <v>4563.8125</v>
      </c>
      <c r="J152" s="46">
        <v>914.1875</v>
      </c>
      <c r="K152" s="205">
        <v>100</v>
      </c>
      <c r="L152" s="205"/>
      <c r="M152" s="205">
        <v>150</v>
      </c>
      <c r="N152" s="205"/>
      <c r="O152" s="205"/>
      <c r="P152" s="205"/>
      <c r="Q152" s="205">
        <v>150</v>
      </c>
      <c r="R152" s="194">
        <v>650</v>
      </c>
      <c r="S152" s="194">
        <f t="shared" si="66"/>
        <v>90000</v>
      </c>
      <c r="T152" s="194">
        <f t="shared" si="67"/>
        <v>0</v>
      </c>
      <c r="U152" s="194">
        <f t="shared" si="68"/>
        <v>135000</v>
      </c>
      <c r="V152" s="194">
        <f t="shared" si="69"/>
        <v>0</v>
      </c>
      <c r="X152" s="194">
        <f t="shared" si="70"/>
        <v>0</v>
      </c>
      <c r="Y152" s="194">
        <f t="shared" si="71"/>
        <v>684571.875</v>
      </c>
      <c r="Z152" s="194">
        <f t="shared" si="72"/>
        <v>594221.875</v>
      </c>
      <c r="AA152" s="97">
        <v>2772727.2727272725</v>
      </c>
      <c r="AB152" s="97">
        <v>5400000</v>
      </c>
      <c r="AC152" s="97">
        <v>21.06</v>
      </c>
      <c r="AD152" s="97"/>
      <c r="AE152" s="97">
        <v>9.06</v>
      </c>
      <c r="AF152" s="97"/>
      <c r="AG152" s="97"/>
      <c r="AH152" s="97"/>
      <c r="AI152" s="97">
        <v>7.54</v>
      </c>
      <c r="AJ152" s="97">
        <v>306.36</v>
      </c>
      <c r="AK152" s="97">
        <f t="shared" si="82"/>
        <v>18954</v>
      </c>
      <c r="AL152" s="97">
        <f t="shared" si="83"/>
        <v>0</v>
      </c>
      <c r="AM152" s="97">
        <f t="shared" si="84"/>
        <v>8154</v>
      </c>
      <c r="AN152" s="97">
        <f t="shared" si="85"/>
        <v>0</v>
      </c>
      <c r="AO152" s="97"/>
      <c r="AP152" s="97">
        <f t="shared" si="86"/>
        <v>0</v>
      </c>
      <c r="AQ152" s="97">
        <f t="shared" si="87"/>
        <v>34411.146249999998</v>
      </c>
      <c r="AR152" s="97">
        <f t="shared" si="88"/>
        <v>280070.48249999998</v>
      </c>
      <c r="AS152" s="97">
        <v>63.18</v>
      </c>
      <c r="AT152" s="97"/>
      <c r="AU152" s="97">
        <v>51.18</v>
      </c>
      <c r="AV152" s="97"/>
      <c r="AW152" s="97"/>
      <c r="AX152" s="97"/>
      <c r="AY152" s="97">
        <v>59.24</v>
      </c>
      <c r="AZ152" s="97">
        <v>348.05</v>
      </c>
      <c r="BA152" s="97">
        <f t="shared" si="73"/>
        <v>56862</v>
      </c>
      <c r="BB152" s="97">
        <f t="shared" si="74"/>
        <v>0</v>
      </c>
      <c r="BC152" s="97">
        <f t="shared" si="75"/>
        <v>46062</v>
      </c>
      <c r="BD152" s="97">
        <f t="shared" si="76"/>
        <v>0</v>
      </c>
      <c r="BE152" s="97">
        <f t="shared" si="77"/>
        <v>0</v>
      </c>
      <c r="BF152" s="97">
        <f t="shared" si="78"/>
        <v>0</v>
      </c>
      <c r="BG152" s="97">
        <f t="shared" si="79"/>
        <v>270360.2525</v>
      </c>
      <c r="BH152" s="97">
        <f t="shared" si="80"/>
        <v>318182.95937500003</v>
      </c>
      <c r="BI152" s="97">
        <f t="shared" si="81"/>
        <v>373284.2525</v>
      </c>
    </row>
    <row r="153" spans="1:61" ht="15" hidden="1" x14ac:dyDescent="0.25">
      <c r="A153" s="213">
        <v>152</v>
      </c>
      <c r="B153" s="88" t="s">
        <v>371</v>
      </c>
      <c r="C153" s="86">
        <v>1919</v>
      </c>
      <c r="D153" s="104" t="s">
        <v>169</v>
      </c>
      <c r="E153" s="158" t="s">
        <v>830</v>
      </c>
      <c r="F153" s="158" t="s">
        <v>823</v>
      </c>
      <c r="G153" s="158">
        <v>0.23</v>
      </c>
      <c r="H153" s="190">
        <v>680</v>
      </c>
      <c r="I153" s="46">
        <v>1594.2624999999998</v>
      </c>
      <c r="J153" s="46">
        <v>266.9375</v>
      </c>
      <c r="K153" s="205"/>
      <c r="L153" s="205">
        <v>100</v>
      </c>
      <c r="M153" s="205">
        <v>150</v>
      </c>
      <c r="N153" s="205"/>
      <c r="O153" s="205"/>
      <c r="P153" s="205"/>
      <c r="Q153" s="205">
        <v>150</v>
      </c>
      <c r="R153" s="194">
        <v>650</v>
      </c>
      <c r="S153" s="194">
        <f t="shared" si="66"/>
        <v>0</v>
      </c>
      <c r="T153" s="194">
        <f t="shared" si="67"/>
        <v>68000</v>
      </c>
      <c r="U153" s="194">
        <f t="shared" si="68"/>
        <v>102000</v>
      </c>
      <c r="V153" s="194">
        <f t="shared" si="69"/>
        <v>0</v>
      </c>
      <c r="X153" s="194">
        <f t="shared" si="70"/>
        <v>0</v>
      </c>
      <c r="Y153" s="194">
        <f t="shared" si="71"/>
        <v>239139.37499999997</v>
      </c>
      <c r="Z153" s="194">
        <f t="shared" si="72"/>
        <v>173509.375</v>
      </c>
      <c r="AA153" s="97">
        <v>972727.27272727271</v>
      </c>
      <c r="AB153" s="97">
        <v>1799999.9999999998</v>
      </c>
      <c r="AC153" s="97"/>
      <c r="AD153" s="97">
        <v>8.32</v>
      </c>
      <c r="AE153" s="97">
        <v>9.06</v>
      </c>
      <c r="AF153" s="97"/>
      <c r="AG153" s="97"/>
      <c r="AH153" s="97"/>
      <c r="AI153" s="97">
        <v>9.06</v>
      </c>
      <c r="AJ153" s="97">
        <v>372.56</v>
      </c>
      <c r="AK153" s="97">
        <f t="shared" si="82"/>
        <v>0</v>
      </c>
      <c r="AL153" s="97">
        <f t="shared" si="83"/>
        <v>5657.6</v>
      </c>
      <c r="AM153" s="97">
        <f t="shared" si="84"/>
        <v>6160.8</v>
      </c>
      <c r="AN153" s="97">
        <f t="shared" si="85"/>
        <v>0</v>
      </c>
      <c r="AO153" s="97"/>
      <c r="AP153" s="97">
        <f t="shared" si="86"/>
        <v>0</v>
      </c>
      <c r="AQ153" s="97">
        <f t="shared" si="87"/>
        <v>14444.018249999999</v>
      </c>
      <c r="AR153" s="97">
        <f t="shared" si="88"/>
        <v>99450.235000000001</v>
      </c>
      <c r="AS153" s="97"/>
      <c r="AT153" s="97">
        <v>50.44</v>
      </c>
      <c r="AU153" s="97">
        <v>51.18</v>
      </c>
      <c r="AV153" s="97"/>
      <c r="AW153" s="97"/>
      <c r="AX153" s="97"/>
      <c r="AY153" s="97">
        <v>60.76</v>
      </c>
      <c r="AZ153" s="97">
        <v>413.83</v>
      </c>
      <c r="BA153" s="97">
        <f t="shared" si="73"/>
        <v>0</v>
      </c>
      <c r="BB153" s="97">
        <f t="shared" si="74"/>
        <v>34299.199999999997</v>
      </c>
      <c r="BC153" s="97">
        <f t="shared" si="75"/>
        <v>34802.400000000001</v>
      </c>
      <c r="BD153" s="97">
        <f t="shared" si="76"/>
        <v>0</v>
      </c>
      <c r="BE153" s="97">
        <f t="shared" si="77"/>
        <v>0</v>
      </c>
      <c r="BF153" s="97">
        <f t="shared" si="78"/>
        <v>0</v>
      </c>
      <c r="BG153" s="97">
        <f t="shared" si="79"/>
        <v>96867.38949999999</v>
      </c>
      <c r="BH153" s="97">
        <f t="shared" si="80"/>
        <v>110466.745625</v>
      </c>
      <c r="BI153" s="97">
        <f t="shared" si="81"/>
        <v>165968.9895</v>
      </c>
    </row>
    <row r="154" spans="1:61" ht="15" hidden="1" x14ac:dyDescent="0.25">
      <c r="A154" s="217">
        <v>153</v>
      </c>
      <c r="B154" s="88" t="s">
        <v>373</v>
      </c>
      <c r="C154" s="86">
        <v>1961</v>
      </c>
      <c r="D154" s="104" t="s">
        <v>114</v>
      </c>
      <c r="E154" s="158" t="s">
        <v>830</v>
      </c>
      <c r="F154" s="158" t="s">
        <v>824</v>
      </c>
      <c r="G154" s="158">
        <v>0.23</v>
      </c>
      <c r="H154" s="190">
        <v>275</v>
      </c>
      <c r="I154" s="46">
        <v>1238.5499999999997</v>
      </c>
      <c r="J154" s="46">
        <v>167.25</v>
      </c>
      <c r="K154" s="205">
        <v>100</v>
      </c>
      <c r="L154" s="205"/>
      <c r="M154" s="205">
        <v>150</v>
      </c>
      <c r="N154" s="205"/>
      <c r="O154" s="205"/>
      <c r="P154" s="205"/>
      <c r="Q154" s="205">
        <v>150</v>
      </c>
      <c r="R154" s="194">
        <v>650</v>
      </c>
      <c r="S154" s="194">
        <f t="shared" si="66"/>
        <v>27500</v>
      </c>
      <c r="T154" s="194">
        <f t="shared" si="67"/>
        <v>0</v>
      </c>
      <c r="U154" s="194">
        <f t="shared" si="68"/>
        <v>41250</v>
      </c>
      <c r="V154" s="194">
        <f t="shared" si="69"/>
        <v>0</v>
      </c>
      <c r="X154" s="194">
        <f t="shared" si="70"/>
        <v>0</v>
      </c>
      <c r="Y154" s="194">
        <f t="shared" si="71"/>
        <v>185782.49999999997</v>
      </c>
      <c r="Z154" s="194">
        <f t="shared" si="72"/>
        <v>108712.5</v>
      </c>
      <c r="AA154" s="97">
        <v>727272.72727272729</v>
      </c>
      <c r="AB154" s="97">
        <v>1309090.9090909089</v>
      </c>
      <c r="AC154" s="97">
        <v>6.59</v>
      </c>
      <c r="AD154" s="97"/>
      <c r="AE154" s="97">
        <v>9.06</v>
      </c>
      <c r="AF154" s="97"/>
      <c r="AG154" s="97"/>
      <c r="AH154" s="97"/>
      <c r="AI154" s="97">
        <v>9.06</v>
      </c>
      <c r="AJ154" s="97">
        <v>358.98</v>
      </c>
      <c r="AK154" s="97">
        <f t="shared" si="82"/>
        <v>1812.25</v>
      </c>
      <c r="AL154" s="97">
        <f t="shared" si="83"/>
        <v>0</v>
      </c>
      <c r="AM154" s="97">
        <f t="shared" si="84"/>
        <v>2491.5</v>
      </c>
      <c r="AN154" s="97">
        <f t="shared" si="85"/>
        <v>0</v>
      </c>
      <c r="AO154" s="97"/>
      <c r="AP154" s="97">
        <f t="shared" si="86"/>
        <v>0</v>
      </c>
      <c r="AQ154" s="97">
        <f t="shared" si="87"/>
        <v>11221.262999999999</v>
      </c>
      <c r="AR154" s="97">
        <f t="shared" si="88"/>
        <v>60039.405000000006</v>
      </c>
      <c r="AS154" s="97">
        <v>48.71</v>
      </c>
      <c r="AT154" s="97"/>
      <c r="AU154" s="97">
        <v>51.18</v>
      </c>
      <c r="AV154" s="97"/>
      <c r="AW154" s="97"/>
      <c r="AX154" s="97"/>
      <c r="AY154" s="97">
        <v>60.76</v>
      </c>
      <c r="AZ154" s="97">
        <v>413.64</v>
      </c>
      <c r="BA154" s="97">
        <f t="shared" si="73"/>
        <v>13395.25</v>
      </c>
      <c r="BB154" s="97">
        <f t="shared" si="74"/>
        <v>0</v>
      </c>
      <c r="BC154" s="97">
        <f t="shared" si="75"/>
        <v>14074.5</v>
      </c>
      <c r="BD154" s="97">
        <f t="shared" si="76"/>
        <v>0</v>
      </c>
      <c r="BE154" s="97">
        <f t="shared" si="77"/>
        <v>0</v>
      </c>
      <c r="BF154" s="97">
        <f t="shared" si="78"/>
        <v>0</v>
      </c>
      <c r="BG154" s="97">
        <f t="shared" si="79"/>
        <v>75254.297999999981</v>
      </c>
      <c r="BH154" s="97">
        <f t="shared" si="80"/>
        <v>69181.289999999994</v>
      </c>
      <c r="BI154" s="97">
        <f t="shared" si="81"/>
        <v>102724.04799999998</v>
      </c>
    </row>
    <row r="155" spans="1:61" ht="15" hidden="1" x14ac:dyDescent="0.25">
      <c r="A155" s="211">
        <v>154</v>
      </c>
      <c r="B155" s="87" t="s">
        <v>375</v>
      </c>
      <c r="C155" s="86">
        <v>1971</v>
      </c>
      <c r="D155" s="104" t="s">
        <v>765</v>
      </c>
      <c r="E155" s="163" t="s">
        <v>830</v>
      </c>
      <c r="F155" s="163" t="s">
        <v>823</v>
      </c>
      <c r="G155" s="163">
        <v>0.22</v>
      </c>
      <c r="H155" s="190">
        <v>367</v>
      </c>
      <c r="I155" s="46">
        <v>932.48749999999984</v>
      </c>
      <c r="J155" s="46">
        <v>149.91249999999999</v>
      </c>
      <c r="K155" s="205"/>
      <c r="L155" s="205">
        <v>100</v>
      </c>
      <c r="M155" s="205">
        <v>150</v>
      </c>
      <c r="N155" s="205"/>
      <c r="O155" s="205"/>
      <c r="P155" s="205"/>
      <c r="Q155" s="205">
        <v>150</v>
      </c>
      <c r="R155" s="194">
        <v>650</v>
      </c>
      <c r="S155" s="194">
        <f t="shared" si="66"/>
        <v>0</v>
      </c>
      <c r="T155" s="194">
        <f t="shared" si="67"/>
        <v>36700</v>
      </c>
      <c r="U155" s="194">
        <f t="shared" si="68"/>
        <v>55050</v>
      </c>
      <c r="V155" s="194">
        <f t="shared" si="69"/>
        <v>0</v>
      </c>
      <c r="X155" s="194">
        <f t="shared" si="70"/>
        <v>0</v>
      </c>
      <c r="Y155" s="194">
        <f t="shared" si="71"/>
        <v>139873.12499999997</v>
      </c>
      <c r="Z155" s="194">
        <f t="shared" si="72"/>
        <v>97443.125</v>
      </c>
      <c r="AA155" s="97">
        <v>563636.36363636353</v>
      </c>
      <c r="AB155" s="97">
        <v>981818.18181818177</v>
      </c>
      <c r="AC155" s="97"/>
      <c r="AD155" s="97">
        <v>6.59</v>
      </c>
      <c r="AE155" s="97">
        <v>9.06</v>
      </c>
      <c r="AF155" s="97"/>
      <c r="AG155" s="97"/>
      <c r="AH155" s="97"/>
      <c r="AI155" s="97">
        <v>9.06</v>
      </c>
      <c r="AJ155" s="97">
        <v>362.98</v>
      </c>
      <c r="AK155" s="97">
        <f t="shared" si="82"/>
        <v>0</v>
      </c>
      <c r="AL155" s="97">
        <f t="shared" si="83"/>
        <v>2418.5299999999997</v>
      </c>
      <c r="AM155" s="97">
        <f t="shared" si="84"/>
        <v>3325.02</v>
      </c>
      <c r="AN155" s="97">
        <f t="shared" si="85"/>
        <v>0</v>
      </c>
      <c r="AO155" s="97"/>
      <c r="AP155" s="97">
        <f t="shared" si="86"/>
        <v>0</v>
      </c>
      <c r="AQ155" s="97">
        <f t="shared" si="87"/>
        <v>8448.3367499999986</v>
      </c>
      <c r="AR155" s="97">
        <f t="shared" si="88"/>
        <v>54415.239249999999</v>
      </c>
      <c r="AS155" s="97"/>
      <c r="AT155" s="97">
        <v>48.71</v>
      </c>
      <c r="AU155" s="97">
        <v>51.18</v>
      </c>
      <c r="AV155" s="97"/>
      <c r="AW155" s="97"/>
      <c r="AX155" s="97"/>
      <c r="AY155" s="97">
        <v>60.76</v>
      </c>
      <c r="AZ155" s="97">
        <v>404.64</v>
      </c>
      <c r="BA155" s="97">
        <f t="shared" si="73"/>
        <v>0</v>
      </c>
      <c r="BB155" s="97">
        <f t="shared" si="74"/>
        <v>17876.57</v>
      </c>
      <c r="BC155" s="97">
        <f t="shared" si="75"/>
        <v>18783.060000000001</v>
      </c>
      <c r="BD155" s="97">
        <f t="shared" si="76"/>
        <v>0</v>
      </c>
      <c r="BE155" s="97">
        <f t="shared" si="77"/>
        <v>0</v>
      </c>
      <c r="BF155" s="97">
        <f t="shared" si="78"/>
        <v>0</v>
      </c>
      <c r="BG155" s="97">
        <f t="shared" si="79"/>
        <v>56657.94049999999</v>
      </c>
      <c r="BH155" s="97">
        <f t="shared" si="80"/>
        <v>60660.593999999997</v>
      </c>
      <c r="BI155" s="97">
        <f t="shared" si="81"/>
        <v>93317.570500000002</v>
      </c>
    </row>
    <row r="156" spans="1:61" ht="15" hidden="1" x14ac:dyDescent="0.25">
      <c r="A156" s="211">
        <v>155</v>
      </c>
      <c r="B156" s="87" t="s">
        <v>377</v>
      </c>
      <c r="C156" s="86">
        <v>1971</v>
      </c>
      <c r="D156" s="104" t="s">
        <v>765</v>
      </c>
      <c r="E156" s="163" t="s">
        <v>830</v>
      </c>
      <c r="F156" s="163" t="s">
        <v>823</v>
      </c>
      <c r="G156" s="163">
        <v>0.22</v>
      </c>
      <c r="H156" s="190">
        <v>455</v>
      </c>
      <c r="I156" s="46">
        <v>1079.8874999999998</v>
      </c>
      <c r="J156" s="46">
        <v>187.3125</v>
      </c>
      <c r="K156" s="205"/>
      <c r="L156" s="205">
        <v>100</v>
      </c>
      <c r="M156" s="205">
        <v>150</v>
      </c>
      <c r="N156" s="205"/>
      <c r="O156" s="205"/>
      <c r="P156" s="205"/>
      <c r="Q156" s="205">
        <v>150</v>
      </c>
      <c r="R156" s="194">
        <v>650</v>
      </c>
      <c r="S156" s="194">
        <f t="shared" si="66"/>
        <v>0</v>
      </c>
      <c r="T156" s="194">
        <f t="shared" si="67"/>
        <v>45500</v>
      </c>
      <c r="U156" s="194">
        <f t="shared" si="68"/>
        <v>68250</v>
      </c>
      <c r="V156" s="194">
        <f t="shared" si="69"/>
        <v>0</v>
      </c>
      <c r="X156" s="194">
        <f t="shared" si="70"/>
        <v>0</v>
      </c>
      <c r="Y156" s="194">
        <f t="shared" si="71"/>
        <v>161983.12499999997</v>
      </c>
      <c r="Z156" s="194">
        <f t="shared" si="72"/>
        <v>121753.125</v>
      </c>
      <c r="AA156" s="97">
        <v>727272.72727272729</v>
      </c>
      <c r="AB156" s="97">
        <v>1309090.9090909089</v>
      </c>
      <c r="AC156" s="97"/>
      <c r="AD156" s="97">
        <v>6.59</v>
      </c>
      <c r="AE156" s="97">
        <v>9.06</v>
      </c>
      <c r="AF156" s="97"/>
      <c r="AG156" s="97"/>
      <c r="AH156" s="97"/>
      <c r="AI156" s="97">
        <v>9.06</v>
      </c>
      <c r="AJ156" s="97">
        <v>362.98</v>
      </c>
      <c r="AK156" s="97">
        <f t="shared" si="82"/>
        <v>0</v>
      </c>
      <c r="AL156" s="97">
        <f t="shared" si="83"/>
        <v>2998.45</v>
      </c>
      <c r="AM156" s="97">
        <f t="shared" si="84"/>
        <v>4122.3</v>
      </c>
      <c r="AN156" s="97">
        <f t="shared" si="85"/>
        <v>0</v>
      </c>
      <c r="AO156" s="97"/>
      <c r="AP156" s="97">
        <f t="shared" si="86"/>
        <v>0</v>
      </c>
      <c r="AQ156" s="97">
        <f t="shared" si="87"/>
        <v>9783.7807499999981</v>
      </c>
      <c r="AR156" s="97">
        <f t="shared" si="88"/>
        <v>67990.691250000003</v>
      </c>
      <c r="AS156" s="97"/>
      <c r="AT156" s="97">
        <v>48.71</v>
      </c>
      <c r="AU156" s="97">
        <v>51.18</v>
      </c>
      <c r="AV156" s="97"/>
      <c r="AW156" s="97"/>
      <c r="AX156" s="97"/>
      <c r="AY156" s="97">
        <v>60.76</v>
      </c>
      <c r="AZ156" s="97">
        <v>404.64</v>
      </c>
      <c r="BA156" s="97">
        <f t="shared" si="73"/>
        <v>0</v>
      </c>
      <c r="BB156" s="97">
        <f t="shared" si="74"/>
        <v>22163.05</v>
      </c>
      <c r="BC156" s="97">
        <f t="shared" si="75"/>
        <v>23286.9</v>
      </c>
      <c r="BD156" s="97">
        <f t="shared" si="76"/>
        <v>0</v>
      </c>
      <c r="BE156" s="97">
        <f t="shared" si="77"/>
        <v>0</v>
      </c>
      <c r="BF156" s="97">
        <f t="shared" si="78"/>
        <v>0</v>
      </c>
      <c r="BG156" s="97">
        <f t="shared" si="79"/>
        <v>65613.964499999987</v>
      </c>
      <c r="BH156" s="97">
        <f t="shared" si="80"/>
        <v>75794.13</v>
      </c>
      <c r="BI156" s="97">
        <f t="shared" si="81"/>
        <v>111063.91449999998</v>
      </c>
    </row>
    <row r="157" spans="1:61" ht="15" hidden="1" x14ac:dyDescent="0.25">
      <c r="A157" s="217" t="s">
        <v>795</v>
      </c>
      <c r="B157" s="88" t="s">
        <v>379</v>
      </c>
      <c r="C157" s="86">
        <v>1850</v>
      </c>
      <c r="D157" s="122" t="s">
        <v>169</v>
      </c>
      <c r="E157" s="161" t="s">
        <v>830</v>
      </c>
      <c r="F157" s="158" t="s">
        <v>823</v>
      </c>
      <c r="G157" s="162">
        <v>0.16700000000000001</v>
      </c>
      <c r="H157" s="190">
        <v>696</v>
      </c>
      <c r="I157" s="46">
        <v>1376.4124999999999</v>
      </c>
      <c r="J157" s="46">
        <v>508.58750000000003</v>
      </c>
      <c r="K157" s="205"/>
      <c r="L157" s="205">
        <v>100</v>
      </c>
      <c r="M157" s="205">
        <v>150</v>
      </c>
      <c r="N157" s="205"/>
      <c r="O157" s="205">
        <v>1000</v>
      </c>
      <c r="P157" s="205">
        <v>80</v>
      </c>
      <c r="Q157" s="205"/>
      <c r="R157" s="194">
        <v>650</v>
      </c>
      <c r="S157" s="194">
        <f t="shared" si="66"/>
        <v>0</v>
      </c>
      <c r="T157" s="194">
        <f t="shared" si="67"/>
        <v>69600</v>
      </c>
      <c r="U157" s="194">
        <f t="shared" si="68"/>
        <v>104400</v>
      </c>
      <c r="V157" s="194">
        <f t="shared" si="69"/>
        <v>0</v>
      </c>
      <c r="W157" s="194">
        <f>O157*I157</f>
        <v>1376412.5</v>
      </c>
      <c r="X157" s="194">
        <f t="shared" si="70"/>
        <v>110113</v>
      </c>
      <c r="Y157" s="194">
        <f t="shared" si="71"/>
        <v>0</v>
      </c>
      <c r="Z157" s="194">
        <f t="shared" si="72"/>
        <v>330581.875</v>
      </c>
      <c r="AA157" s="97">
        <v>427272.72727272724</v>
      </c>
      <c r="AB157" s="97">
        <v>709090.90909090906</v>
      </c>
      <c r="AC157" s="97"/>
      <c r="AD157" s="97">
        <v>7.32</v>
      </c>
      <c r="AE157" s="97">
        <v>10.34</v>
      </c>
      <c r="AF157" s="97"/>
      <c r="AG157" s="97">
        <v>119.93</v>
      </c>
      <c r="AH157" s="97"/>
      <c r="AI157" s="97"/>
      <c r="AJ157" s="97">
        <v>372.56</v>
      </c>
      <c r="AK157" s="97">
        <f t="shared" si="82"/>
        <v>0</v>
      </c>
      <c r="AL157" s="97">
        <f t="shared" si="83"/>
        <v>5094.72</v>
      </c>
      <c r="AM157" s="97">
        <f t="shared" si="84"/>
        <v>7196.64</v>
      </c>
      <c r="AN157" s="97">
        <f t="shared" si="85"/>
        <v>0</v>
      </c>
      <c r="AO157" s="97"/>
      <c r="AP157" s="97">
        <f t="shared" si="86"/>
        <v>0</v>
      </c>
      <c r="AQ157" s="97">
        <f t="shared" si="87"/>
        <v>0</v>
      </c>
      <c r="AR157" s="97">
        <f t="shared" si="88"/>
        <v>189479.35900000003</v>
      </c>
      <c r="AS157" s="97"/>
      <c r="AT157" s="97">
        <v>49.44</v>
      </c>
      <c r="AU157" s="97">
        <v>52.46</v>
      </c>
      <c r="AV157" s="97"/>
      <c r="AW157" s="97">
        <v>174.7</v>
      </c>
      <c r="AX157" s="97"/>
      <c r="AY157" s="97"/>
      <c r="AZ157" s="97">
        <v>426.83</v>
      </c>
      <c r="BA157" s="97">
        <f t="shared" si="73"/>
        <v>0</v>
      </c>
      <c r="BB157" s="97">
        <f t="shared" si="74"/>
        <v>34410.239999999998</v>
      </c>
      <c r="BC157" s="97">
        <f t="shared" si="75"/>
        <v>36512.160000000003</v>
      </c>
      <c r="BD157" s="97">
        <f t="shared" si="76"/>
        <v>0</v>
      </c>
      <c r="BE157" s="97">
        <f t="shared" si="77"/>
        <v>240459.26374999995</v>
      </c>
      <c r="BF157" s="97">
        <f t="shared" si="78"/>
        <v>0</v>
      </c>
      <c r="BG157" s="97">
        <f t="shared" si="79"/>
        <v>0</v>
      </c>
      <c r="BH157" s="97">
        <f t="shared" si="80"/>
        <v>217080.40262500002</v>
      </c>
      <c r="BI157" s="97">
        <f t="shared" si="81"/>
        <v>311381.66374999995</v>
      </c>
    </row>
    <row r="158" spans="1:61" ht="15" hidden="1" x14ac:dyDescent="0.25">
      <c r="A158" s="213">
        <v>157</v>
      </c>
      <c r="B158" s="88" t="s">
        <v>381</v>
      </c>
      <c r="C158" s="86">
        <v>1909</v>
      </c>
      <c r="D158" s="104" t="s">
        <v>169</v>
      </c>
      <c r="E158" s="158" t="s">
        <v>830</v>
      </c>
      <c r="F158" s="158" t="s">
        <v>823</v>
      </c>
      <c r="G158" s="158">
        <v>0.23</v>
      </c>
      <c r="H158" s="190">
        <v>574</v>
      </c>
      <c r="I158" s="46">
        <v>1664.125</v>
      </c>
      <c r="J158" s="46">
        <v>282.875</v>
      </c>
      <c r="K158" s="205"/>
      <c r="L158" s="205">
        <v>100</v>
      </c>
      <c r="M158" s="205">
        <v>150</v>
      </c>
      <c r="N158" s="205"/>
      <c r="O158" s="205">
        <v>1000</v>
      </c>
      <c r="P158" s="205"/>
      <c r="Q158" s="205"/>
      <c r="R158" s="194">
        <v>650</v>
      </c>
      <c r="S158" s="194">
        <f t="shared" si="66"/>
        <v>0</v>
      </c>
      <c r="T158" s="194">
        <f t="shared" si="67"/>
        <v>57400</v>
      </c>
      <c r="U158" s="194">
        <f t="shared" si="68"/>
        <v>86100</v>
      </c>
      <c r="V158" s="194">
        <f t="shared" si="69"/>
        <v>0</v>
      </c>
      <c r="W158" s="194">
        <f t="shared" ref="W158:W160" si="89">O158*I158</f>
        <v>1664125</v>
      </c>
      <c r="X158" s="194">
        <f t="shared" si="70"/>
        <v>0</v>
      </c>
      <c r="Y158" s="194">
        <f t="shared" si="71"/>
        <v>0</v>
      </c>
      <c r="Z158" s="194">
        <f t="shared" si="72"/>
        <v>183868.75</v>
      </c>
      <c r="AA158" s="97">
        <v>1163636.3636363635</v>
      </c>
      <c r="AB158" s="97">
        <v>2181818.1818181816</v>
      </c>
      <c r="AC158" s="97"/>
      <c r="AD158" s="97">
        <v>8.32</v>
      </c>
      <c r="AE158" s="97">
        <v>9.06</v>
      </c>
      <c r="AF158" s="97"/>
      <c r="AG158" s="97">
        <v>119.93</v>
      </c>
      <c r="AH158" s="97"/>
      <c r="AI158" s="97"/>
      <c r="AJ158" s="97">
        <v>372.56</v>
      </c>
      <c r="AK158" s="97">
        <f t="shared" si="82"/>
        <v>0</v>
      </c>
      <c r="AL158" s="97">
        <f t="shared" si="83"/>
        <v>4775.68</v>
      </c>
      <c r="AM158" s="97">
        <f t="shared" si="84"/>
        <v>5200.4400000000005</v>
      </c>
      <c r="AN158" s="97">
        <f t="shared" si="85"/>
        <v>0</v>
      </c>
      <c r="AO158" s="97">
        <f t="shared" ref="AO158:AO160" si="90">AG158*I158</f>
        <v>199578.51125000001</v>
      </c>
      <c r="AP158" s="97">
        <f t="shared" si="86"/>
        <v>0</v>
      </c>
      <c r="AQ158" s="97"/>
      <c r="AR158" s="97">
        <f t="shared" si="88"/>
        <v>105387.91</v>
      </c>
      <c r="AS158" s="97"/>
      <c r="AT158" s="97">
        <v>50.44</v>
      </c>
      <c r="AU158" s="97">
        <v>51.18</v>
      </c>
      <c r="AV158" s="97"/>
      <c r="AW158" s="97">
        <v>181.44</v>
      </c>
      <c r="AX158" s="97"/>
      <c r="AY158" s="97"/>
      <c r="AZ158" s="97">
        <v>413.83</v>
      </c>
      <c r="BA158" s="97">
        <f t="shared" si="73"/>
        <v>0</v>
      </c>
      <c r="BB158" s="97">
        <f t="shared" si="74"/>
        <v>28952.559999999998</v>
      </c>
      <c r="BC158" s="97">
        <f t="shared" si="75"/>
        <v>29377.32</v>
      </c>
      <c r="BD158" s="97">
        <f t="shared" si="76"/>
        <v>0</v>
      </c>
      <c r="BE158" s="97">
        <f t="shared" si="77"/>
        <v>301938.83999999997</v>
      </c>
      <c r="BF158" s="97">
        <f t="shared" si="78"/>
        <v>0</v>
      </c>
      <c r="BG158" s="97">
        <f t="shared" si="79"/>
        <v>0</v>
      </c>
      <c r="BH158" s="97">
        <f t="shared" si="80"/>
        <v>117062.16124999999</v>
      </c>
      <c r="BI158" s="97">
        <f t="shared" si="81"/>
        <v>360268.72</v>
      </c>
    </row>
    <row r="159" spans="1:61" ht="15" hidden="1" x14ac:dyDescent="0.25">
      <c r="A159" s="213">
        <v>158</v>
      </c>
      <c r="B159" s="88" t="s">
        <v>383</v>
      </c>
      <c r="C159" s="86">
        <v>1909</v>
      </c>
      <c r="D159" s="104" t="s">
        <v>169</v>
      </c>
      <c r="E159" s="158" t="s">
        <v>830</v>
      </c>
      <c r="F159" s="158" t="s">
        <v>823</v>
      </c>
      <c r="G159" s="158">
        <v>0.23</v>
      </c>
      <c r="H159" s="190">
        <v>574</v>
      </c>
      <c r="I159" s="46">
        <v>1664.125</v>
      </c>
      <c r="J159" s="46">
        <v>282.875</v>
      </c>
      <c r="K159" s="205"/>
      <c r="L159" s="205">
        <v>100</v>
      </c>
      <c r="M159" s="205">
        <v>150</v>
      </c>
      <c r="N159" s="205"/>
      <c r="O159" s="205">
        <v>1000</v>
      </c>
      <c r="P159" s="205"/>
      <c r="Q159" s="205"/>
      <c r="R159" s="194">
        <v>650</v>
      </c>
      <c r="S159" s="194">
        <f t="shared" si="66"/>
        <v>0</v>
      </c>
      <c r="T159" s="194">
        <f t="shared" si="67"/>
        <v>57400</v>
      </c>
      <c r="U159" s="194">
        <f t="shared" si="68"/>
        <v>86100</v>
      </c>
      <c r="V159" s="194">
        <f t="shared" si="69"/>
        <v>0</v>
      </c>
      <c r="W159" s="194">
        <f t="shared" si="89"/>
        <v>1664125</v>
      </c>
      <c r="X159" s="194">
        <f t="shared" si="70"/>
        <v>0</v>
      </c>
      <c r="Y159" s="194">
        <f t="shared" si="71"/>
        <v>0</v>
      </c>
      <c r="Z159" s="194">
        <f t="shared" si="72"/>
        <v>183868.75</v>
      </c>
      <c r="AA159" s="97">
        <v>1027272.7272727273</v>
      </c>
      <c r="AB159" s="97">
        <v>1909090.9090909089</v>
      </c>
      <c r="AC159" s="97"/>
      <c r="AD159" s="97">
        <v>8.32</v>
      </c>
      <c r="AE159" s="97">
        <v>9.06</v>
      </c>
      <c r="AF159" s="97"/>
      <c r="AG159" s="97">
        <v>119.93</v>
      </c>
      <c r="AH159" s="97"/>
      <c r="AI159" s="97"/>
      <c r="AJ159" s="97">
        <v>372.56</v>
      </c>
      <c r="AK159" s="97">
        <f t="shared" si="82"/>
        <v>0</v>
      </c>
      <c r="AL159" s="97">
        <f t="shared" si="83"/>
        <v>4775.68</v>
      </c>
      <c r="AM159" s="97">
        <f t="shared" si="84"/>
        <v>5200.4400000000005</v>
      </c>
      <c r="AN159" s="97">
        <f t="shared" si="85"/>
        <v>0</v>
      </c>
      <c r="AO159" s="97">
        <f t="shared" si="90"/>
        <v>199578.51125000001</v>
      </c>
      <c r="AP159" s="97">
        <f t="shared" si="86"/>
        <v>0</v>
      </c>
      <c r="AQ159" s="97"/>
      <c r="AR159" s="97">
        <f t="shared" si="88"/>
        <v>105387.91</v>
      </c>
      <c r="AS159" s="97"/>
      <c r="AT159" s="97">
        <v>50.44</v>
      </c>
      <c r="AU159" s="97">
        <v>51.18</v>
      </c>
      <c r="AV159" s="97"/>
      <c r="AW159" s="97">
        <v>181.44</v>
      </c>
      <c r="AX159" s="97"/>
      <c r="AY159" s="97"/>
      <c r="AZ159" s="97">
        <v>413.83</v>
      </c>
      <c r="BA159" s="97">
        <f t="shared" si="73"/>
        <v>0</v>
      </c>
      <c r="BB159" s="97">
        <f t="shared" si="74"/>
        <v>28952.559999999998</v>
      </c>
      <c r="BC159" s="97">
        <f t="shared" si="75"/>
        <v>29377.32</v>
      </c>
      <c r="BD159" s="97">
        <f t="shared" si="76"/>
        <v>0</v>
      </c>
      <c r="BE159" s="97">
        <f t="shared" si="77"/>
        <v>301938.83999999997</v>
      </c>
      <c r="BF159" s="97">
        <f t="shared" si="78"/>
        <v>0</v>
      </c>
      <c r="BG159" s="97">
        <f t="shared" si="79"/>
        <v>0</v>
      </c>
      <c r="BH159" s="97">
        <f t="shared" si="80"/>
        <v>117062.16124999999</v>
      </c>
      <c r="BI159" s="97">
        <f t="shared" si="81"/>
        <v>360268.72</v>
      </c>
    </row>
    <row r="160" spans="1:61" ht="15" hidden="1" x14ac:dyDescent="0.25">
      <c r="A160" s="213">
        <v>159</v>
      </c>
      <c r="B160" s="88" t="s">
        <v>385</v>
      </c>
      <c r="C160" s="86">
        <v>1909</v>
      </c>
      <c r="D160" s="104" t="s">
        <v>169</v>
      </c>
      <c r="E160" s="158" t="s">
        <v>830</v>
      </c>
      <c r="F160" s="158" t="s">
        <v>823</v>
      </c>
      <c r="G160" s="158">
        <v>0.23</v>
      </c>
      <c r="H160" s="190">
        <v>550</v>
      </c>
      <c r="I160" s="46">
        <v>1605.875</v>
      </c>
      <c r="J160" s="46">
        <v>275.125</v>
      </c>
      <c r="K160" s="205"/>
      <c r="L160" s="205">
        <v>100</v>
      </c>
      <c r="M160" s="205">
        <v>150</v>
      </c>
      <c r="N160" s="205"/>
      <c r="O160" s="205">
        <v>1000</v>
      </c>
      <c r="P160" s="205"/>
      <c r="Q160" s="205"/>
      <c r="R160" s="194">
        <v>650</v>
      </c>
      <c r="S160" s="194">
        <f t="shared" si="66"/>
        <v>0</v>
      </c>
      <c r="T160" s="194">
        <f t="shared" si="67"/>
        <v>55000</v>
      </c>
      <c r="U160" s="194">
        <f t="shared" si="68"/>
        <v>82500</v>
      </c>
      <c r="V160" s="194">
        <f t="shared" si="69"/>
        <v>0</v>
      </c>
      <c r="W160" s="194">
        <f t="shared" si="89"/>
        <v>1605875</v>
      </c>
      <c r="X160" s="194">
        <f t="shared" si="70"/>
        <v>0</v>
      </c>
      <c r="Y160" s="194">
        <f t="shared" si="71"/>
        <v>0</v>
      </c>
      <c r="Z160" s="194">
        <f t="shared" si="72"/>
        <v>178831.25</v>
      </c>
      <c r="AA160" s="97">
        <v>1000000</v>
      </c>
      <c r="AB160" s="97">
        <v>1854545.4545454544</v>
      </c>
      <c r="AC160" s="97"/>
      <c r="AD160" s="97">
        <v>8.32</v>
      </c>
      <c r="AE160" s="97">
        <v>9.06</v>
      </c>
      <c r="AF160" s="97"/>
      <c r="AG160" s="97">
        <v>119.93</v>
      </c>
      <c r="AH160" s="97"/>
      <c r="AI160" s="97"/>
      <c r="AJ160" s="97">
        <v>372.56</v>
      </c>
      <c r="AK160" s="97">
        <f t="shared" si="82"/>
        <v>0</v>
      </c>
      <c r="AL160" s="97">
        <f t="shared" si="83"/>
        <v>4576</v>
      </c>
      <c r="AM160" s="97">
        <f t="shared" si="84"/>
        <v>4983</v>
      </c>
      <c r="AN160" s="97">
        <f t="shared" si="85"/>
        <v>0</v>
      </c>
      <c r="AO160" s="97">
        <f t="shared" si="90"/>
        <v>192592.58875000002</v>
      </c>
      <c r="AP160" s="97">
        <f t="shared" si="86"/>
        <v>0</v>
      </c>
      <c r="AQ160" s="97"/>
      <c r="AR160" s="97">
        <f t="shared" si="88"/>
        <v>102500.57</v>
      </c>
      <c r="AS160" s="97"/>
      <c r="AT160" s="97">
        <v>50.44</v>
      </c>
      <c r="AU160" s="97">
        <v>51.18</v>
      </c>
      <c r="AV160" s="97"/>
      <c r="AW160" s="97">
        <v>181.44</v>
      </c>
      <c r="AX160" s="97"/>
      <c r="AY160" s="97"/>
      <c r="AZ160" s="97">
        <v>413.83</v>
      </c>
      <c r="BA160" s="97">
        <f t="shared" si="73"/>
        <v>0</v>
      </c>
      <c r="BB160" s="97">
        <f t="shared" si="74"/>
        <v>27742</v>
      </c>
      <c r="BC160" s="97">
        <f t="shared" si="75"/>
        <v>28149</v>
      </c>
      <c r="BD160" s="97">
        <f t="shared" si="76"/>
        <v>0</v>
      </c>
      <c r="BE160" s="97">
        <f t="shared" si="77"/>
        <v>291369.96000000002</v>
      </c>
      <c r="BF160" s="97">
        <f t="shared" si="78"/>
        <v>0</v>
      </c>
      <c r="BG160" s="97">
        <f t="shared" si="79"/>
        <v>0</v>
      </c>
      <c r="BH160" s="97">
        <f t="shared" si="80"/>
        <v>113854.97874999999</v>
      </c>
      <c r="BI160" s="97">
        <f t="shared" si="81"/>
        <v>347260.96</v>
      </c>
    </row>
    <row r="161" spans="1:61" ht="15" hidden="1" x14ac:dyDescent="0.25">
      <c r="A161" s="213">
        <v>160</v>
      </c>
      <c r="B161" s="88" t="s">
        <v>387</v>
      </c>
      <c r="C161" s="86">
        <v>1946</v>
      </c>
      <c r="D161" s="122" t="s">
        <v>765</v>
      </c>
      <c r="E161" s="158" t="s">
        <v>830</v>
      </c>
      <c r="F161" s="158" t="s">
        <v>823</v>
      </c>
      <c r="G161" s="158">
        <v>0.23</v>
      </c>
      <c r="H161" s="190">
        <v>555</v>
      </c>
      <c r="I161" s="46">
        <v>2451.5812499999997</v>
      </c>
      <c r="J161" s="46">
        <v>389.71875</v>
      </c>
      <c r="K161" s="205"/>
      <c r="L161" s="205">
        <v>100</v>
      </c>
      <c r="M161" s="205">
        <v>150</v>
      </c>
      <c r="N161" s="205"/>
      <c r="O161" s="205"/>
      <c r="P161" s="205"/>
      <c r="Q161" s="205">
        <v>150</v>
      </c>
      <c r="R161" s="194">
        <v>650</v>
      </c>
      <c r="S161" s="194">
        <f t="shared" si="66"/>
        <v>0</v>
      </c>
      <c r="T161" s="194">
        <f t="shared" si="67"/>
        <v>55500</v>
      </c>
      <c r="U161" s="194">
        <f t="shared" si="68"/>
        <v>83250</v>
      </c>
      <c r="V161" s="194">
        <f t="shared" si="69"/>
        <v>0</v>
      </c>
      <c r="X161" s="194">
        <f t="shared" si="70"/>
        <v>0</v>
      </c>
      <c r="Y161" s="194">
        <f t="shared" si="71"/>
        <v>367737.18749999994</v>
      </c>
      <c r="Z161" s="194">
        <f t="shared" si="72"/>
        <v>253317.1875</v>
      </c>
      <c r="AA161" s="97">
        <v>1218181.8181818181</v>
      </c>
      <c r="AB161" s="97">
        <v>2290909.0909090908</v>
      </c>
      <c r="AC161" s="97"/>
      <c r="AD161" s="97">
        <v>6.59</v>
      </c>
      <c r="AE161" s="97">
        <v>9.06</v>
      </c>
      <c r="AF161" s="97"/>
      <c r="AG161" s="97"/>
      <c r="AH161" s="97"/>
      <c r="AI161" s="97">
        <v>9.06</v>
      </c>
      <c r="AJ161" s="97">
        <v>358.98</v>
      </c>
      <c r="AK161" s="97">
        <f t="shared" si="82"/>
        <v>0</v>
      </c>
      <c r="AL161" s="97">
        <f t="shared" si="83"/>
        <v>3657.45</v>
      </c>
      <c r="AM161" s="97">
        <f t="shared" si="84"/>
        <v>5028.3</v>
      </c>
      <c r="AN161" s="97">
        <f t="shared" si="85"/>
        <v>0</v>
      </c>
      <c r="AO161" s="97"/>
      <c r="AP161" s="97">
        <f t="shared" si="86"/>
        <v>0</v>
      </c>
      <c r="AQ161" s="97">
        <f t="shared" si="87"/>
        <v>22211.326125</v>
      </c>
      <c r="AR161" s="97">
        <f t="shared" si="88"/>
        <v>139901.236875</v>
      </c>
      <c r="AS161" s="97"/>
      <c r="AT161" s="97">
        <v>48.71</v>
      </c>
      <c r="AU161" s="97">
        <v>51.18</v>
      </c>
      <c r="AV161" s="97"/>
      <c r="AW161" s="97"/>
      <c r="AX161" s="97"/>
      <c r="AY161" s="97">
        <v>60.76</v>
      </c>
      <c r="AZ161" s="97">
        <v>413.64</v>
      </c>
      <c r="BA161" s="97">
        <f t="shared" si="73"/>
        <v>0</v>
      </c>
      <c r="BB161" s="97">
        <f t="shared" si="74"/>
        <v>27034.05</v>
      </c>
      <c r="BC161" s="97">
        <f t="shared" si="75"/>
        <v>28404.9</v>
      </c>
      <c r="BD161" s="97">
        <f t="shared" si="76"/>
        <v>0</v>
      </c>
      <c r="BE161" s="97">
        <f t="shared" si="77"/>
        <v>0</v>
      </c>
      <c r="BF161" s="97">
        <f t="shared" si="78"/>
        <v>0</v>
      </c>
      <c r="BG161" s="97">
        <f t="shared" si="79"/>
        <v>148958.07674999998</v>
      </c>
      <c r="BH161" s="97">
        <f t="shared" si="80"/>
        <v>161203.26374999998</v>
      </c>
      <c r="BI161" s="97">
        <f t="shared" si="81"/>
        <v>204397.02674999996</v>
      </c>
    </row>
    <row r="162" spans="1:61" ht="15" hidden="1" x14ac:dyDescent="0.25">
      <c r="A162" s="217">
        <v>161</v>
      </c>
      <c r="B162" s="88" t="s">
        <v>389</v>
      </c>
      <c r="C162" s="86">
        <v>1919</v>
      </c>
      <c r="D162" s="104" t="s">
        <v>169</v>
      </c>
      <c r="E162" s="158" t="s">
        <v>830</v>
      </c>
      <c r="F162" s="158" t="s">
        <v>824</v>
      </c>
      <c r="G162" s="158">
        <v>0.23</v>
      </c>
      <c r="H162" s="190">
        <v>694</v>
      </c>
      <c r="I162" s="46">
        <v>2217.375</v>
      </c>
      <c r="J162" s="46">
        <v>356.625</v>
      </c>
      <c r="K162" s="205">
        <v>100</v>
      </c>
      <c r="L162" s="205"/>
      <c r="M162" s="205">
        <v>150</v>
      </c>
      <c r="N162" s="205"/>
      <c r="O162" s="205"/>
      <c r="P162" s="205"/>
      <c r="Q162" s="205">
        <v>150</v>
      </c>
      <c r="R162" s="194">
        <v>650</v>
      </c>
      <c r="S162" s="194">
        <f t="shared" si="66"/>
        <v>69400</v>
      </c>
      <c r="T162" s="194">
        <f t="shared" si="67"/>
        <v>0</v>
      </c>
      <c r="U162" s="194">
        <f t="shared" si="68"/>
        <v>104100</v>
      </c>
      <c r="V162" s="194">
        <f t="shared" si="69"/>
        <v>0</v>
      </c>
      <c r="X162" s="194">
        <f t="shared" si="70"/>
        <v>0</v>
      </c>
      <c r="Y162" s="194">
        <f t="shared" si="71"/>
        <v>332606.25</v>
      </c>
      <c r="Z162" s="194">
        <f t="shared" si="72"/>
        <v>231806.25</v>
      </c>
      <c r="AA162" s="97">
        <v>1081818.1818181816</v>
      </c>
      <c r="AB162" s="97">
        <v>2018181.8181818181</v>
      </c>
      <c r="AC162" s="97">
        <v>13.78</v>
      </c>
      <c r="AD162" s="97"/>
      <c r="AE162" s="97">
        <v>9.06</v>
      </c>
      <c r="AF162" s="97"/>
      <c r="AG162" s="97"/>
      <c r="AH162" s="97"/>
      <c r="AI162" s="97">
        <v>9.06</v>
      </c>
      <c r="AJ162" s="97">
        <v>372.56</v>
      </c>
      <c r="AK162" s="97">
        <f t="shared" si="82"/>
        <v>9563.32</v>
      </c>
      <c r="AL162" s="97">
        <f t="shared" si="83"/>
        <v>0</v>
      </c>
      <c r="AM162" s="97">
        <f t="shared" si="84"/>
        <v>6287.64</v>
      </c>
      <c r="AN162" s="97">
        <f t="shared" si="85"/>
        <v>0</v>
      </c>
      <c r="AO162" s="97"/>
      <c r="AP162" s="97">
        <f t="shared" si="86"/>
        <v>0</v>
      </c>
      <c r="AQ162" s="97">
        <f t="shared" si="87"/>
        <v>20089.4175</v>
      </c>
      <c r="AR162" s="97">
        <f t="shared" si="88"/>
        <v>132864.21</v>
      </c>
      <c r="AS162" s="97">
        <v>55.9</v>
      </c>
      <c r="AT162" s="97"/>
      <c r="AU162" s="97">
        <v>51.18</v>
      </c>
      <c r="AV162" s="97"/>
      <c r="AW162" s="97"/>
      <c r="AX162" s="97"/>
      <c r="AY162" s="97">
        <v>60.76</v>
      </c>
      <c r="AZ162" s="97">
        <v>413.83</v>
      </c>
      <c r="BA162" s="97">
        <f t="shared" si="73"/>
        <v>38794.6</v>
      </c>
      <c r="BB162" s="97">
        <f t="shared" si="74"/>
        <v>0</v>
      </c>
      <c r="BC162" s="97">
        <f t="shared" si="75"/>
        <v>35518.92</v>
      </c>
      <c r="BD162" s="97">
        <f t="shared" si="76"/>
        <v>0</v>
      </c>
      <c r="BE162" s="97">
        <f t="shared" si="77"/>
        <v>0</v>
      </c>
      <c r="BF162" s="97">
        <f t="shared" si="78"/>
        <v>0</v>
      </c>
      <c r="BG162" s="97">
        <f t="shared" si="79"/>
        <v>134727.70499999999</v>
      </c>
      <c r="BH162" s="97">
        <f t="shared" si="80"/>
        <v>147582.12375</v>
      </c>
      <c r="BI162" s="97">
        <f t="shared" si="81"/>
        <v>209041.22499999998</v>
      </c>
    </row>
    <row r="163" spans="1:61" ht="15" hidden="1" x14ac:dyDescent="0.25">
      <c r="A163" s="213">
        <v>162</v>
      </c>
      <c r="B163" s="88" t="s">
        <v>391</v>
      </c>
      <c r="C163" s="86">
        <v>1946</v>
      </c>
      <c r="D163" s="122" t="s">
        <v>765</v>
      </c>
      <c r="E163" s="158" t="s">
        <v>830</v>
      </c>
      <c r="F163" s="158" t="s">
        <v>823</v>
      </c>
      <c r="G163" s="158">
        <v>0.23</v>
      </c>
      <c r="H163" s="190">
        <v>495</v>
      </c>
      <c r="I163" s="46">
        <v>1767.09375</v>
      </c>
      <c r="J163" s="46">
        <v>245.90625</v>
      </c>
      <c r="K163" s="205"/>
      <c r="L163" s="205">
        <v>100</v>
      </c>
      <c r="M163" s="205">
        <v>150</v>
      </c>
      <c r="N163" s="205"/>
      <c r="O163" s="205">
        <v>1000</v>
      </c>
      <c r="P163" s="205"/>
      <c r="Q163" s="205"/>
      <c r="R163" s="194">
        <v>650</v>
      </c>
      <c r="S163" s="194">
        <f t="shared" si="66"/>
        <v>0</v>
      </c>
      <c r="T163" s="194">
        <f t="shared" si="67"/>
        <v>49500</v>
      </c>
      <c r="U163" s="194">
        <f t="shared" si="68"/>
        <v>74250</v>
      </c>
      <c r="V163" s="194">
        <f t="shared" si="69"/>
        <v>0</v>
      </c>
      <c r="W163" s="194">
        <f t="shared" ref="W163:W171" si="91">O163*I163</f>
        <v>1767093.75</v>
      </c>
      <c r="X163" s="194">
        <f t="shared" si="70"/>
        <v>0</v>
      </c>
      <c r="Y163" s="194">
        <f t="shared" si="71"/>
        <v>0</v>
      </c>
      <c r="Z163" s="194">
        <f t="shared" si="72"/>
        <v>159839.0625</v>
      </c>
      <c r="AA163" s="97">
        <v>890909.09090909082</v>
      </c>
      <c r="AB163" s="97">
        <v>1636363.6363636362</v>
      </c>
      <c r="AC163" s="97"/>
      <c r="AD163" s="97">
        <v>6.59</v>
      </c>
      <c r="AE163" s="97">
        <v>9.06</v>
      </c>
      <c r="AF163" s="97"/>
      <c r="AG163" s="97">
        <v>119.93</v>
      </c>
      <c r="AH163" s="97"/>
      <c r="AI163" s="97">
        <v>9.06</v>
      </c>
      <c r="AJ163" s="97">
        <v>358.98</v>
      </c>
      <c r="AK163" s="97">
        <f t="shared" si="82"/>
        <v>0</v>
      </c>
      <c r="AL163" s="97">
        <f t="shared" si="83"/>
        <v>3262.0499999999997</v>
      </c>
      <c r="AM163" s="97">
        <f t="shared" si="84"/>
        <v>4484.7</v>
      </c>
      <c r="AN163" s="97">
        <f t="shared" si="85"/>
        <v>0</v>
      </c>
      <c r="AO163" s="97">
        <f t="shared" ref="AO163:AO171" si="92">AG163*I163</f>
        <v>211927.5534375</v>
      </c>
      <c r="AP163" s="97">
        <f t="shared" si="86"/>
        <v>0</v>
      </c>
      <c r="AQ163" s="97"/>
      <c r="AR163" s="97">
        <f t="shared" si="88"/>
        <v>88275.425625000003</v>
      </c>
      <c r="AS163" s="97"/>
      <c r="AT163" s="97">
        <v>48.71</v>
      </c>
      <c r="AU163" s="97">
        <v>51.18</v>
      </c>
      <c r="AV163" s="97"/>
      <c r="AW163" s="97">
        <v>181.44</v>
      </c>
      <c r="AX163" s="97"/>
      <c r="AY163" s="97"/>
      <c r="AZ163" s="97">
        <v>413.64</v>
      </c>
      <c r="BA163" s="97">
        <f t="shared" si="73"/>
        <v>0</v>
      </c>
      <c r="BB163" s="97">
        <f t="shared" si="74"/>
        <v>24111.45</v>
      </c>
      <c r="BC163" s="97">
        <f t="shared" si="75"/>
        <v>25334.1</v>
      </c>
      <c r="BD163" s="97">
        <f t="shared" si="76"/>
        <v>0</v>
      </c>
      <c r="BE163" s="97">
        <f t="shared" si="77"/>
        <v>320621.49</v>
      </c>
      <c r="BF163" s="97">
        <f t="shared" si="78"/>
        <v>0</v>
      </c>
      <c r="BG163" s="97">
        <f t="shared" si="79"/>
        <v>0</v>
      </c>
      <c r="BH163" s="97">
        <f t="shared" si="80"/>
        <v>101716.66124999999</v>
      </c>
      <c r="BI163" s="97">
        <f t="shared" si="81"/>
        <v>370067.04</v>
      </c>
    </row>
    <row r="164" spans="1:61" ht="15" hidden="1" x14ac:dyDescent="0.25">
      <c r="A164" s="213">
        <v>163</v>
      </c>
      <c r="B164" s="88" t="s">
        <v>394</v>
      </c>
      <c r="C164" s="86">
        <v>1946</v>
      </c>
      <c r="D164" s="122" t="s">
        <v>765</v>
      </c>
      <c r="E164" s="158" t="s">
        <v>830</v>
      </c>
      <c r="F164" s="158" t="s">
        <v>823</v>
      </c>
      <c r="G164" s="158">
        <v>0.23</v>
      </c>
      <c r="H164" s="190">
        <v>402</v>
      </c>
      <c r="I164" s="46">
        <v>1536</v>
      </c>
      <c r="J164" s="46">
        <v>196.5</v>
      </c>
      <c r="K164" s="205"/>
      <c r="L164" s="205">
        <v>100</v>
      </c>
      <c r="M164" s="205">
        <v>150</v>
      </c>
      <c r="N164" s="205"/>
      <c r="O164" s="205">
        <v>1000</v>
      </c>
      <c r="P164" s="205"/>
      <c r="Q164" s="205"/>
      <c r="R164" s="194">
        <v>650</v>
      </c>
      <c r="S164" s="194">
        <f t="shared" si="66"/>
        <v>0</v>
      </c>
      <c r="T164" s="194">
        <f t="shared" si="67"/>
        <v>40200</v>
      </c>
      <c r="U164" s="194">
        <f t="shared" si="68"/>
        <v>60300</v>
      </c>
      <c r="V164" s="194">
        <f t="shared" si="69"/>
        <v>0</v>
      </c>
      <c r="W164" s="194">
        <f t="shared" si="91"/>
        <v>1536000</v>
      </c>
      <c r="X164" s="194">
        <f t="shared" si="70"/>
        <v>0</v>
      </c>
      <c r="Y164" s="194">
        <f t="shared" si="71"/>
        <v>0</v>
      </c>
      <c r="Z164" s="194">
        <f t="shared" si="72"/>
        <v>127725</v>
      </c>
      <c r="AA164" s="97">
        <v>890909.09090909082</v>
      </c>
      <c r="AB164" s="97">
        <v>1636363.6363636362</v>
      </c>
      <c r="AC164" s="97"/>
      <c r="AD164" s="97">
        <v>6.59</v>
      </c>
      <c r="AE164" s="97">
        <v>9.06</v>
      </c>
      <c r="AF164" s="97"/>
      <c r="AG164" s="97">
        <v>119.93</v>
      </c>
      <c r="AH164" s="97"/>
      <c r="AI164" s="97">
        <v>9.06</v>
      </c>
      <c r="AJ164" s="97">
        <v>358.98</v>
      </c>
      <c r="AK164" s="97">
        <f t="shared" si="82"/>
        <v>0</v>
      </c>
      <c r="AL164" s="97">
        <f t="shared" si="83"/>
        <v>2649.18</v>
      </c>
      <c r="AM164" s="97">
        <f t="shared" si="84"/>
        <v>3642.1200000000003</v>
      </c>
      <c r="AN164" s="97">
        <f t="shared" si="85"/>
        <v>0</v>
      </c>
      <c r="AO164" s="97">
        <f t="shared" si="92"/>
        <v>184212.48000000001</v>
      </c>
      <c r="AP164" s="97">
        <f t="shared" si="86"/>
        <v>0</v>
      </c>
      <c r="AQ164" s="97"/>
      <c r="AR164" s="97">
        <f t="shared" si="88"/>
        <v>70539.570000000007</v>
      </c>
      <c r="AS164" s="97"/>
      <c r="AT164" s="97">
        <v>48.71</v>
      </c>
      <c r="AU164" s="97">
        <v>51.18</v>
      </c>
      <c r="AV164" s="97"/>
      <c r="AW164" s="97">
        <v>181.44</v>
      </c>
      <c r="AX164" s="97"/>
      <c r="AY164" s="97"/>
      <c r="AZ164" s="97">
        <v>413.64</v>
      </c>
      <c r="BA164" s="97">
        <f t="shared" si="73"/>
        <v>0</v>
      </c>
      <c r="BB164" s="97">
        <f t="shared" si="74"/>
        <v>19581.420000000002</v>
      </c>
      <c r="BC164" s="97">
        <f t="shared" si="75"/>
        <v>20574.36</v>
      </c>
      <c r="BD164" s="97">
        <f t="shared" si="76"/>
        <v>0</v>
      </c>
      <c r="BE164" s="97">
        <f t="shared" si="77"/>
        <v>278691.83999999997</v>
      </c>
      <c r="BF164" s="97">
        <f t="shared" si="78"/>
        <v>0</v>
      </c>
      <c r="BG164" s="97">
        <f t="shared" si="79"/>
        <v>0</v>
      </c>
      <c r="BH164" s="97">
        <f t="shared" si="80"/>
        <v>81280.259999999995</v>
      </c>
      <c r="BI164" s="97">
        <f t="shared" si="81"/>
        <v>318847.62</v>
      </c>
    </row>
    <row r="165" spans="1:61" ht="15" hidden="1" x14ac:dyDescent="0.25">
      <c r="A165" s="213">
        <v>164</v>
      </c>
      <c r="B165" s="88" t="s">
        <v>396</v>
      </c>
      <c r="C165" s="86">
        <v>1946</v>
      </c>
      <c r="D165" s="122" t="s">
        <v>765</v>
      </c>
      <c r="E165" s="158" t="s">
        <v>830</v>
      </c>
      <c r="F165" s="158" t="s">
        <v>823</v>
      </c>
      <c r="G165" s="158">
        <v>0.23</v>
      </c>
      <c r="H165" s="190">
        <v>477</v>
      </c>
      <c r="I165" s="46">
        <v>1760.15625</v>
      </c>
      <c r="J165" s="46">
        <v>236.34375</v>
      </c>
      <c r="K165" s="205"/>
      <c r="L165" s="205">
        <v>100</v>
      </c>
      <c r="M165" s="205">
        <v>150</v>
      </c>
      <c r="N165" s="205"/>
      <c r="O165" s="205">
        <v>1000</v>
      </c>
      <c r="P165" s="205"/>
      <c r="Q165" s="205"/>
      <c r="R165" s="194">
        <v>650</v>
      </c>
      <c r="S165" s="194">
        <f t="shared" si="66"/>
        <v>0</v>
      </c>
      <c r="T165" s="194">
        <f t="shared" si="67"/>
        <v>47700</v>
      </c>
      <c r="U165" s="194">
        <f t="shared" si="68"/>
        <v>71550</v>
      </c>
      <c r="V165" s="194">
        <f t="shared" si="69"/>
        <v>0</v>
      </c>
      <c r="W165" s="194">
        <f t="shared" si="91"/>
        <v>1760156.25</v>
      </c>
      <c r="X165" s="194">
        <f t="shared" si="70"/>
        <v>0</v>
      </c>
      <c r="Y165" s="194">
        <f t="shared" si="71"/>
        <v>0</v>
      </c>
      <c r="Z165" s="194">
        <f t="shared" si="72"/>
        <v>153623.4375</v>
      </c>
      <c r="AA165" s="97">
        <v>890909.09090909082</v>
      </c>
      <c r="AB165" s="97">
        <v>1636363.6363636362</v>
      </c>
      <c r="AC165" s="97"/>
      <c r="AD165" s="97">
        <v>6.59</v>
      </c>
      <c r="AE165" s="97">
        <v>9.06</v>
      </c>
      <c r="AF165" s="97"/>
      <c r="AG165" s="97">
        <v>119.93</v>
      </c>
      <c r="AH165" s="97"/>
      <c r="AI165" s="97">
        <v>9.06</v>
      </c>
      <c r="AJ165" s="97">
        <v>358.98</v>
      </c>
      <c r="AK165" s="97">
        <f t="shared" si="82"/>
        <v>0</v>
      </c>
      <c r="AL165" s="97">
        <f t="shared" si="83"/>
        <v>3143.43</v>
      </c>
      <c r="AM165" s="97">
        <f t="shared" si="84"/>
        <v>4321.62</v>
      </c>
      <c r="AN165" s="97">
        <f t="shared" si="85"/>
        <v>0</v>
      </c>
      <c r="AO165" s="97">
        <f t="shared" si="92"/>
        <v>211095.5390625</v>
      </c>
      <c r="AP165" s="97">
        <f t="shared" si="86"/>
        <v>0</v>
      </c>
      <c r="AQ165" s="97"/>
      <c r="AR165" s="97">
        <f t="shared" si="88"/>
        <v>84842.679375000007</v>
      </c>
      <c r="AS165" s="97"/>
      <c r="AT165" s="97">
        <v>48.71</v>
      </c>
      <c r="AU165" s="97">
        <v>51.18</v>
      </c>
      <c r="AV165" s="97"/>
      <c r="AW165" s="97">
        <v>181.44</v>
      </c>
      <c r="AX165" s="97"/>
      <c r="AY165" s="97"/>
      <c r="AZ165" s="97">
        <v>413.64</v>
      </c>
      <c r="BA165" s="97">
        <f t="shared" si="73"/>
        <v>0</v>
      </c>
      <c r="BB165" s="97">
        <f t="shared" si="74"/>
        <v>23234.670000000002</v>
      </c>
      <c r="BC165" s="97">
        <f t="shared" si="75"/>
        <v>24412.86</v>
      </c>
      <c r="BD165" s="97">
        <f t="shared" si="76"/>
        <v>0</v>
      </c>
      <c r="BE165" s="97">
        <f t="shared" si="77"/>
        <v>319362.75</v>
      </c>
      <c r="BF165" s="97">
        <f t="shared" si="78"/>
        <v>0</v>
      </c>
      <c r="BG165" s="97">
        <f t="shared" si="79"/>
        <v>0</v>
      </c>
      <c r="BH165" s="97">
        <f t="shared" si="80"/>
        <v>97761.228749999995</v>
      </c>
      <c r="BI165" s="97">
        <f t="shared" si="81"/>
        <v>367010.28</v>
      </c>
    </row>
    <row r="166" spans="1:61" ht="15" hidden="1" x14ac:dyDescent="0.25">
      <c r="A166" s="213">
        <v>165</v>
      </c>
      <c r="B166" s="88" t="s">
        <v>398</v>
      </c>
      <c r="C166" s="86">
        <v>1946</v>
      </c>
      <c r="D166" s="122" t="s">
        <v>765</v>
      </c>
      <c r="E166" s="158" t="s">
        <v>830</v>
      </c>
      <c r="F166" s="158" t="s">
        <v>823</v>
      </c>
      <c r="G166" s="158">
        <v>0.23</v>
      </c>
      <c r="H166" s="190">
        <v>477</v>
      </c>
      <c r="I166" s="46">
        <v>1760.15625</v>
      </c>
      <c r="J166" s="46">
        <v>236.34375</v>
      </c>
      <c r="K166" s="205"/>
      <c r="L166" s="205">
        <v>100</v>
      </c>
      <c r="M166" s="205">
        <v>150</v>
      </c>
      <c r="N166" s="205"/>
      <c r="O166" s="205">
        <v>1000</v>
      </c>
      <c r="P166" s="205"/>
      <c r="Q166" s="205"/>
      <c r="R166" s="194">
        <v>650</v>
      </c>
      <c r="S166" s="194">
        <f t="shared" si="66"/>
        <v>0</v>
      </c>
      <c r="T166" s="194">
        <f t="shared" si="67"/>
        <v>47700</v>
      </c>
      <c r="U166" s="194">
        <f t="shared" si="68"/>
        <v>71550</v>
      </c>
      <c r="V166" s="194">
        <f t="shared" si="69"/>
        <v>0</v>
      </c>
      <c r="W166" s="194">
        <f t="shared" si="91"/>
        <v>1760156.25</v>
      </c>
      <c r="X166" s="194">
        <f t="shared" si="70"/>
        <v>0</v>
      </c>
      <c r="Y166" s="194">
        <f t="shared" si="71"/>
        <v>0</v>
      </c>
      <c r="Z166" s="194">
        <f t="shared" si="72"/>
        <v>153623.4375</v>
      </c>
      <c r="AA166" s="97">
        <v>890909.09090909082</v>
      </c>
      <c r="AB166" s="97">
        <v>1636363.6363636362</v>
      </c>
      <c r="AC166" s="97"/>
      <c r="AD166" s="97">
        <v>6.59</v>
      </c>
      <c r="AE166" s="97">
        <v>9.06</v>
      </c>
      <c r="AF166" s="97"/>
      <c r="AG166" s="97">
        <v>119.93</v>
      </c>
      <c r="AH166" s="97"/>
      <c r="AI166" s="97">
        <v>9.06</v>
      </c>
      <c r="AJ166" s="97">
        <v>358.98</v>
      </c>
      <c r="AK166" s="97">
        <f t="shared" si="82"/>
        <v>0</v>
      </c>
      <c r="AL166" s="97">
        <f t="shared" si="83"/>
        <v>3143.43</v>
      </c>
      <c r="AM166" s="97">
        <f t="shared" si="84"/>
        <v>4321.62</v>
      </c>
      <c r="AN166" s="97">
        <f t="shared" si="85"/>
        <v>0</v>
      </c>
      <c r="AO166" s="97">
        <f t="shared" si="92"/>
        <v>211095.5390625</v>
      </c>
      <c r="AP166" s="97">
        <f t="shared" si="86"/>
        <v>0</v>
      </c>
      <c r="AQ166" s="97"/>
      <c r="AR166" s="97">
        <f t="shared" si="88"/>
        <v>84842.679375000007</v>
      </c>
      <c r="AS166" s="97"/>
      <c r="AT166" s="97">
        <v>48.71</v>
      </c>
      <c r="AU166" s="97">
        <v>51.18</v>
      </c>
      <c r="AV166" s="97"/>
      <c r="AW166" s="97">
        <v>181.44</v>
      </c>
      <c r="AX166" s="97"/>
      <c r="AY166" s="97"/>
      <c r="AZ166" s="97">
        <v>413.64</v>
      </c>
      <c r="BA166" s="97">
        <f t="shared" si="73"/>
        <v>0</v>
      </c>
      <c r="BB166" s="97">
        <f t="shared" si="74"/>
        <v>23234.670000000002</v>
      </c>
      <c r="BC166" s="97">
        <f t="shared" si="75"/>
        <v>24412.86</v>
      </c>
      <c r="BD166" s="97">
        <f t="shared" si="76"/>
        <v>0</v>
      </c>
      <c r="BE166" s="97">
        <f t="shared" si="77"/>
        <v>319362.75</v>
      </c>
      <c r="BF166" s="97">
        <f t="shared" si="78"/>
        <v>0</v>
      </c>
      <c r="BG166" s="97">
        <f t="shared" si="79"/>
        <v>0</v>
      </c>
      <c r="BH166" s="97">
        <f t="shared" si="80"/>
        <v>97761.228749999995</v>
      </c>
      <c r="BI166" s="97">
        <f t="shared" si="81"/>
        <v>367010.28</v>
      </c>
    </row>
    <row r="167" spans="1:61" ht="15" hidden="1" x14ac:dyDescent="0.25">
      <c r="A167" s="213">
        <v>166</v>
      </c>
      <c r="B167" s="88" t="s">
        <v>400</v>
      </c>
      <c r="C167" s="86">
        <v>1946</v>
      </c>
      <c r="D167" s="122" t="s">
        <v>765</v>
      </c>
      <c r="E167" s="158" t="s">
        <v>830</v>
      </c>
      <c r="F167" s="158" t="s">
        <v>823</v>
      </c>
      <c r="G167" s="158">
        <v>0.23</v>
      </c>
      <c r="H167" s="190">
        <v>477</v>
      </c>
      <c r="I167" s="46">
        <v>1910.15625</v>
      </c>
      <c r="J167" s="46">
        <v>86.34375</v>
      </c>
      <c r="K167" s="205"/>
      <c r="L167" s="205">
        <v>100</v>
      </c>
      <c r="M167" s="205">
        <v>150</v>
      </c>
      <c r="N167" s="205"/>
      <c r="O167" s="205">
        <v>1000</v>
      </c>
      <c r="P167" s="205"/>
      <c r="Q167" s="205"/>
      <c r="R167" s="194">
        <v>650</v>
      </c>
      <c r="S167" s="194">
        <f t="shared" si="66"/>
        <v>0</v>
      </c>
      <c r="T167" s="194">
        <f t="shared" si="67"/>
        <v>47700</v>
      </c>
      <c r="U167" s="194">
        <f t="shared" si="68"/>
        <v>71550</v>
      </c>
      <c r="V167" s="194">
        <f t="shared" si="69"/>
        <v>0</v>
      </c>
      <c r="W167" s="194">
        <f t="shared" si="91"/>
        <v>1910156.25</v>
      </c>
      <c r="X167" s="194">
        <f t="shared" si="70"/>
        <v>0</v>
      </c>
      <c r="Y167" s="194">
        <f t="shared" si="71"/>
        <v>0</v>
      </c>
      <c r="Z167" s="194">
        <f t="shared" si="72"/>
        <v>56123.4375</v>
      </c>
      <c r="AA167" s="97">
        <v>890909.09090909082</v>
      </c>
      <c r="AB167" s="97">
        <v>1636363.6363636362</v>
      </c>
      <c r="AC167" s="97"/>
      <c r="AD167" s="97">
        <v>6.59</v>
      </c>
      <c r="AE167" s="97">
        <v>9.06</v>
      </c>
      <c r="AF167" s="97"/>
      <c r="AG167" s="97">
        <v>119.93</v>
      </c>
      <c r="AH167" s="97"/>
      <c r="AI167" s="97">
        <v>9.06</v>
      </c>
      <c r="AJ167" s="97">
        <v>358.98</v>
      </c>
      <c r="AK167" s="97">
        <f t="shared" si="82"/>
        <v>0</v>
      </c>
      <c r="AL167" s="97">
        <f t="shared" si="83"/>
        <v>3143.43</v>
      </c>
      <c r="AM167" s="97">
        <f t="shared" si="84"/>
        <v>4321.62</v>
      </c>
      <c r="AN167" s="97">
        <f t="shared" si="85"/>
        <v>0</v>
      </c>
      <c r="AO167" s="97">
        <f t="shared" si="92"/>
        <v>229085.0390625</v>
      </c>
      <c r="AP167" s="97">
        <f t="shared" si="86"/>
        <v>0</v>
      </c>
      <c r="AQ167" s="97"/>
      <c r="AR167" s="97">
        <f t="shared" si="88"/>
        <v>30995.679375000003</v>
      </c>
      <c r="AS167" s="97"/>
      <c r="AT167" s="97">
        <v>48.71</v>
      </c>
      <c r="AU167" s="97">
        <v>51.18</v>
      </c>
      <c r="AV167" s="97"/>
      <c r="AW167" s="97">
        <v>181.44</v>
      </c>
      <c r="AX167" s="97"/>
      <c r="AY167" s="97"/>
      <c r="AZ167" s="97">
        <v>413.64</v>
      </c>
      <c r="BA167" s="97">
        <f t="shared" si="73"/>
        <v>0</v>
      </c>
      <c r="BB167" s="97">
        <f t="shared" si="74"/>
        <v>23234.670000000002</v>
      </c>
      <c r="BC167" s="97">
        <f t="shared" si="75"/>
        <v>24412.86</v>
      </c>
      <c r="BD167" s="97">
        <f t="shared" si="76"/>
        <v>0</v>
      </c>
      <c r="BE167" s="97">
        <f t="shared" si="77"/>
        <v>346578.75</v>
      </c>
      <c r="BF167" s="97">
        <f t="shared" si="78"/>
        <v>0</v>
      </c>
      <c r="BG167" s="97">
        <f t="shared" si="79"/>
        <v>0</v>
      </c>
      <c r="BH167" s="97">
        <f t="shared" si="80"/>
        <v>35715.228750000002</v>
      </c>
      <c r="BI167" s="97">
        <f t="shared" si="81"/>
        <v>394226.28</v>
      </c>
    </row>
    <row r="168" spans="1:61" ht="15" hidden="1" x14ac:dyDescent="0.25">
      <c r="A168" s="213">
        <v>167</v>
      </c>
      <c r="B168" s="88" t="s">
        <v>402</v>
      </c>
      <c r="C168" s="86">
        <v>1946</v>
      </c>
      <c r="D168" s="122" t="s">
        <v>765</v>
      </c>
      <c r="E168" s="158" t="s">
        <v>830</v>
      </c>
      <c r="F168" s="158" t="s">
        <v>823</v>
      </c>
      <c r="G168" s="158">
        <v>0.23</v>
      </c>
      <c r="H168" s="190">
        <v>477</v>
      </c>
      <c r="I168" s="46">
        <v>1760.15625</v>
      </c>
      <c r="J168" s="46">
        <v>236.34375</v>
      </c>
      <c r="K168" s="205"/>
      <c r="L168" s="205">
        <v>100</v>
      </c>
      <c r="M168" s="205">
        <v>150</v>
      </c>
      <c r="N168" s="205"/>
      <c r="O168" s="205">
        <v>1000</v>
      </c>
      <c r="P168" s="205"/>
      <c r="Q168" s="205"/>
      <c r="R168" s="194">
        <v>650</v>
      </c>
      <c r="S168" s="194">
        <f t="shared" si="66"/>
        <v>0</v>
      </c>
      <c r="T168" s="194">
        <f t="shared" si="67"/>
        <v>47700</v>
      </c>
      <c r="U168" s="194">
        <f t="shared" si="68"/>
        <v>71550</v>
      </c>
      <c r="V168" s="194">
        <f t="shared" si="69"/>
        <v>0</v>
      </c>
      <c r="W168" s="194">
        <f t="shared" si="91"/>
        <v>1760156.25</v>
      </c>
      <c r="X168" s="194">
        <f t="shared" si="70"/>
        <v>0</v>
      </c>
      <c r="Y168" s="194">
        <f t="shared" si="71"/>
        <v>0</v>
      </c>
      <c r="Z168" s="194">
        <f t="shared" si="72"/>
        <v>153623.4375</v>
      </c>
      <c r="AA168" s="97">
        <v>890909.09090909082</v>
      </c>
      <c r="AB168" s="97">
        <v>1636363.6363636362</v>
      </c>
      <c r="AC168" s="97"/>
      <c r="AD168" s="97">
        <v>6.59</v>
      </c>
      <c r="AE168" s="97">
        <v>9.06</v>
      </c>
      <c r="AF168" s="97"/>
      <c r="AG168" s="97">
        <v>119.93</v>
      </c>
      <c r="AH168" s="97"/>
      <c r="AI168" s="97">
        <v>9.06</v>
      </c>
      <c r="AJ168" s="97">
        <v>358.98</v>
      </c>
      <c r="AK168" s="97">
        <f t="shared" si="82"/>
        <v>0</v>
      </c>
      <c r="AL168" s="97">
        <f t="shared" si="83"/>
        <v>3143.43</v>
      </c>
      <c r="AM168" s="97">
        <f t="shared" si="84"/>
        <v>4321.62</v>
      </c>
      <c r="AN168" s="97">
        <f t="shared" si="85"/>
        <v>0</v>
      </c>
      <c r="AO168" s="97">
        <f t="shared" si="92"/>
        <v>211095.5390625</v>
      </c>
      <c r="AP168" s="97">
        <f t="shared" si="86"/>
        <v>0</v>
      </c>
      <c r="AQ168" s="97"/>
      <c r="AR168" s="97">
        <f t="shared" si="88"/>
        <v>84842.679375000007</v>
      </c>
      <c r="AS168" s="97"/>
      <c r="AT168" s="97">
        <v>48.71</v>
      </c>
      <c r="AU168" s="97">
        <v>51.18</v>
      </c>
      <c r="AV168" s="97"/>
      <c r="AW168" s="97">
        <v>181.44</v>
      </c>
      <c r="AX168" s="97"/>
      <c r="AY168" s="97"/>
      <c r="AZ168" s="97">
        <v>413.64</v>
      </c>
      <c r="BA168" s="97">
        <f t="shared" si="73"/>
        <v>0</v>
      </c>
      <c r="BB168" s="97">
        <f t="shared" si="74"/>
        <v>23234.670000000002</v>
      </c>
      <c r="BC168" s="97">
        <f t="shared" si="75"/>
        <v>24412.86</v>
      </c>
      <c r="BD168" s="97">
        <f t="shared" si="76"/>
        <v>0</v>
      </c>
      <c r="BE168" s="97">
        <f t="shared" si="77"/>
        <v>319362.75</v>
      </c>
      <c r="BF168" s="97">
        <f t="shared" si="78"/>
        <v>0</v>
      </c>
      <c r="BG168" s="97">
        <f t="shared" si="79"/>
        <v>0</v>
      </c>
      <c r="BH168" s="97">
        <f t="shared" si="80"/>
        <v>97761.228749999995</v>
      </c>
      <c r="BI168" s="97">
        <f t="shared" si="81"/>
        <v>367010.28</v>
      </c>
    </row>
    <row r="169" spans="1:61" ht="15" hidden="1" x14ac:dyDescent="0.25">
      <c r="A169" s="213">
        <v>168</v>
      </c>
      <c r="B169" s="88" t="s">
        <v>404</v>
      </c>
      <c r="C169" s="86">
        <v>1946</v>
      </c>
      <c r="D169" s="122" t="s">
        <v>765</v>
      </c>
      <c r="E169" s="158" t="s">
        <v>830</v>
      </c>
      <c r="F169" s="158" t="s">
        <v>823</v>
      </c>
      <c r="G169" s="158">
        <v>0.23</v>
      </c>
      <c r="H169" s="190">
        <v>477</v>
      </c>
      <c r="I169" s="46">
        <v>1760.15625</v>
      </c>
      <c r="J169" s="46">
        <v>236.34375</v>
      </c>
      <c r="K169" s="205"/>
      <c r="L169" s="205">
        <v>100</v>
      </c>
      <c r="M169" s="205">
        <v>150</v>
      </c>
      <c r="N169" s="205"/>
      <c r="O169" s="205">
        <v>1000</v>
      </c>
      <c r="P169" s="205"/>
      <c r="Q169" s="205"/>
      <c r="R169" s="194">
        <v>650</v>
      </c>
      <c r="S169" s="194">
        <f t="shared" si="66"/>
        <v>0</v>
      </c>
      <c r="T169" s="194">
        <f t="shared" si="67"/>
        <v>47700</v>
      </c>
      <c r="U169" s="194">
        <f t="shared" si="68"/>
        <v>71550</v>
      </c>
      <c r="V169" s="194">
        <f t="shared" si="69"/>
        <v>0</v>
      </c>
      <c r="W169" s="194">
        <f t="shared" si="91"/>
        <v>1760156.25</v>
      </c>
      <c r="X169" s="194">
        <f t="shared" si="70"/>
        <v>0</v>
      </c>
      <c r="Y169" s="194">
        <f t="shared" si="71"/>
        <v>0</v>
      </c>
      <c r="Z169" s="194">
        <f t="shared" si="72"/>
        <v>153623.4375</v>
      </c>
      <c r="AA169" s="97">
        <v>890909.09090909082</v>
      </c>
      <c r="AB169" s="97">
        <v>1636363.6363636362</v>
      </c>
      <c r="AC169" s="97"/>
      <c r="AD169" s="97">
        <v>6.59</v>
      </c>
      <c r="AE169" s="97">
        <v>9.06</v>
      </c>
      <c r="AF169" s="97"/>
      <c r="AG169" s="97">
        <v>119.93</v>
      </c>
      <c r="AH169" s="97"/>
      <c r="AI169" s="97">
        <v>9.06</v>
      </c>
      <c r="AJ169" s="97">
        <v>358.98</v>
      </c>
      <c r="AK169" s="97">
        <f t="shared" si="82"/>
        <v>0</v>
      </c>
      <c r="AL169" s="97">
        <f t="shared" si="83"/>
        <v>3143.43</v>
      </c>
      <c r="AM169" s="97">
        <f t="shared" si="84"/>
        <v>4321.62</v>
      </c>
      <c r="AN169" s="97">
        <f t="shared" si="85"/>
        <v>0</v>
      </c>
      <c r="AO169" s="97">
        <f t="shared" si="92"/>
        <v>211095.5390625</v>
      </c>
      <c r="AP169" s="97">
        <f t="shared" si="86"/>
        <v>0</v>
      </c>
      <c r="AQ169" s="97"/>
      <c r="AR169" s="97">
        <f t="shared" si="88"/>
        <v>84842.679375000007</v>
      </c>
      <c r="AS169" s="97"/>
      <c r="AT169" s="97">
        <v>48.71</v>
      </c>
      <c r="AU169" s="97">
        <v>51.18</v>
      </c>
      <c r="AV169" s="97"/>
      <c r="AW169" s="97">
        <v>181.44</v>
      </c>
      <c r="AX169" s="97"/>
      <c r="AY169" s="97"/>
      <c r="AZ169" s="97">
        <v>413.64</v>
      </c>
      <c r="BA169" s="97">
        <f t="shared" si="73"/>
        <v>0</v>
      </c>
      <c r="BB169" s="97">
        <f t="shared" si="74"/>
        <v>23234.670000000002</v>
      </c>
      <c r="BC169" s="97">
        <f t="shared" si="75"/>
        <v>24412.86</v>
      </c>
      <c r="BD169" s="97">
        <f t="shared" si="76"/>
        <v>0</v>
      </c>
      <c r="BE169" s="97">
        <f t="shared" si="77"/>
        <v>319362.75</v>
      </c>
      <c r="BF169" s="97">
        <f t="shared" si="78"/>
        <v>0</v>
      </c>
      <c r="BG169" s="97">
        <f t="shared" si="79"/>
        <v>0</v>
      </c>
      <c r="BH169" s="97">
        <f t="shared" si="80"/>
        <v>97761.228749999995</v>
      </c>
      <c r="BI169" s="97">
        <f t="shared" si="81"/>
        <v>367010.28</v>
      </c>
    </row>
    <row r="170" spans="1:61" ht="15" hidden="1" x14ac:dyDescent="0.25">
      <c r="A170" s="213">
        <v>169</v>
      </c>
      <c r="B170" s="88" t="s">
        <v>406</v>
      </c>
      <c r="C170" s="86">
        <v>1946</v>
      </c>
      <c r="D170" s="122" t="s">
        <v>765</v>
      </c>
      <c r="E170" s="158" t="s">
        <v>830</v>
      </c>
      <c r="F170" s="158" t="s">
        <v>823</v>
      </c>
      <c r="G170" s="158">
        <v>0.23</v>
      </c>
      <c r="H170" s="190">
        <v>477</v>
      </c>
      <c r="I170" s="46">
        <v>1760.15625</v>
      </c>
      <c r="J170" s="46">
        <v>236.34375</v>
      </c>
      <c r="K170" s="205"/>
      <c r="L170" s="205">
        <v>100</v>
      </c>
      <c r="M170" s="205">
        <v>150</v>
      </c>
      <c r="N170" s="205"/>
      <c r="O170" s="205">
        <v>1000</v>
      </c>
      <c r="P170" s="205"/>
      <c r="Q170" s="205"/>
      <c r="R170" s="194">
        <v>650</v>
      </c>
      <c r="S170" s="194">
        <f t="shared" si="66"/>
        <v>0</v>
      </c>
      <c r="T170" s="194">
        <f t="shared" si="67"/>
        <v>47700</v>
      </c>
      <c r="U170" s="194">
        <f t="shared" si="68"/>
        <v>71550</v>
      </c>
      <c r="V170" s="194">
        <f t="shared" si="69"/>
        <v>0</v>
      </c>
      <c r="W170" s="194">
        <f t="shared" si="91"/>
        <v>1760156.25</v>
      </c>
      <c r="X170" s="194">
        <f t="shared" si="70"/>
        <v>0</v>
      </c>
      <c r="Y170" s="194">
        <f t="shared" si="71"/>
        <v>0</v>
      </c>
      <c r="Z170" s="194">
        <f t="shared" si="72"/>
        <v>153623.4375</v>
      </c>
      <c r="AA170" s="97">
        <v>890909.09090909082</v>
      </c>
      <c r="AB170" s="97">
        <v>1636363.6363636362</v>
      </c>
      <c r="AC170" s="97"/>
      <c r="AD170" s="97">
        <v>6.59</v>
      </c>
      <c r="AE170" s="97">
        <v>9.06</v>
      </c>
      <c r="AF170" s="97"/>
      <c r="AG170" s="97">
        <v>119.93</v>
      </c>
      <c r="AH170" s="97"/>
      <c r="AI170" s="97">
        <v>9.06</v>
      </c>
      <c r="AJ170" s="97">
        <v>358.98</v>
      </c>
      <c r="AK170" s="97">
        <f t="shared" si="82"/>
        <v>0</v>
      </c>
      <c r="AL170" s="97">
        <f t="shared" si="83"/>
        <v>3143.43</v>
      </c>
      <c r="AM170" s="97">
        <f t="shared" si="84"/>
        <v>4321.62</v>
      </c>
      <c r="AN170" s="97">
        <f t="shared" si="85"/>
        <v>0</v>
      </c>
      <c r="AO170" s="97">
        <f t="shared" si="92"/>
        <v>211095.5390625</v>
      </c>
      <c r="AP170" s="97">
        <f t="shared" si="86"/>
        <v>0</v>
      </c>
      <c r="AQ170" s="97"/>
      <c r="AR170" s="97">
        <f t="shared" si="88"/>
        <v>84842.679375000007</v>
      </c>
      <c r="AS170" s="97"/>
      <c r="AT170" s="97">
        <v>48.71</v>
      </c>
      <c r="AU170" s="97">
        <v>51.18</v>
      </c>
      <c r="AV170" s="97"/>
      <c r="AW170" s="97">
        <v>181.44</v>
      </c>
      <c r="AX170" s="97"/>
      <c r="AY170" s="97"/>
      <c r="AZ170" s="97">
        <v>413.64</v>
      </c>
      <c r="BA170" s="97">
        <f t="shared" si="73"/>
        <v>0</v>
      </c>
      <c r="BB170" s="97">
        <f t="shared" si="74"/>
        <v>23234.670000000002</v>
      </c>
      <c r="BC170" s="97">
        <f t="shared" si="75"/>
        <v>24412.86</v>
      </c>
      <c r="BD170" s="97">
        <f t="shared" si="76"/>
        <v>0</v>
      </c>
      <c r="BE170" s="97">
        <f t="shared" si="77"/>
        <v>319362.75</v>
      </c>
      <c r="BF170" s="97">
        <f t="shared" si="78"/>
        <v>0</v>
      </c>
      <c r="BG170" s="97">
        <f t="shared" si="79"/>
        <v>0</v>
      </c>
      <c r="BH170" s="97">
        <f t="shared" si="80"/>
        <v>97761.228749999995</v>
      </c>
      <c r="BI170" s="97">
        <f t="shared" si="81"/>
        <v>367010.28</v>
      </c>
    </row>
    <row r="171" spans="1:61" ht="15" hidden="1" x14ac:dyDescent="0.25">
      <c r="A171" s="217">
        <v>170</v>
      </c>
      <c r="B171" s="88" t="s">
        <v>408</v>
      </c>
      <c r="C171" s="86">
        <v>1908</v>
      </c>
      <c r="D171" s="104" t="s">
        <v>169</v>
      </c>
      <c r="E171" s="158" t="s">
        <v>830</v>
      </c>
      <c r="F171" s="158" t="s">
        <v>823</v>
      </c>
      <c r="G171" s="158">
        <v>0.23</v>
      </c>
      <c r="H171" s="190">
        <v>3159</v>
      </c>
      <c r="I171" s="46">
        <v>6415.0874999999996</v>
      </c>
      <c r="J171" s="46">
        <v>1280.5125</v>
      </c>
      <c r="K171" s="205"/>
      <c r="L171" s="205">
        <v>100</v>
      </c>
      <c r="M171" s="205">
        <v>150</v>
      </c>
      <c r="N171" s="205"/>
      <c r="O171" s="205">
        <v>1000</v>
      </c>
      <c r="P171" s="205"/>
      <c r="Q171" s="205"/>
      <c r="R171" s="194">
        <v>650</v>
      </c>
      <c r="S171" s="194">
        <f t="shared" si="66"/>
        <v>0</v>
      </c>
      <c r="T171" s="194">
        <f t="shared" si="67"/>
        <v>315900</v>
      </c>
      <c r="U171" s="194">
        <f t="shared" si="68"/>
        <v>473850</v>
      </c>
      <c r="V171" s="194">
        <f t="shared" si="69"/>
        <v>0</v>
      </c>
      <c r="W171" s="194">
        <f t="shared" si="91"/>
        <v>6415087.5</v>
      </c>
      <c r="X171" s="194">
        <f t="shared" si="70"/>
        <v>0</v>
      </c>
      <c r="Y171" s="194">
        <f t="shared" si="71"/>
        <v>0</v>
      </c>
      <c r="Z171" s="194">
        <f t="shared" si="72"/>
        <v>832333.125</v>
      </c>
      <c r="AA171" s="97">
        <v>4027272.7272727271</v>
      </c>
      <c r="AB171" s="97">
        <v>7909090.9090909082</v>
      </c>
      <c r="AC171" s="97"/>
      <c r="AD171" s="97">
        <v>8.32</v>
      </c>
      <c r="AE171" s="97">
        <v>9.06</v>
      </c>
      <c r="AF171" s="97"/>
      <c r="AG171" s="97">
        <v>119.93</v>
      </c>
      <c r="AH171" s="97"/>
      <c r="AI171" s="97"/>
      <c r="AJ171" s="97">
        <v>372.56</v>
      </c>
      <c r="AK171" s="97">
        <f t="shared" si="82"/>
        <v>0</v>
      </c>
      <c r="AL171" s="97">
        <f t="shared" si="83"/>
        <v>26282.880000000001</v>
      </c>
      <c r="AM171" s="97">
        <f t="shared" si="84"/>
        <v>28620.54</v>
      </c>
      <c r="AN171" s="97">
        <f t="shared" si="85"/>
        <v>0</v>
      </c>
      <c r="AO171" s="97">
        <f t="shared" si="92"/>
        <v>769361.443875</v>
      </c>
      <c r="AP171" s="97">
        <f t="shared" si="86"/>
        <v>0</v>
      </c>
      <c r="AQ171" s="97"/>
      <c r="AR171" s="97">
        <f t="shared" si="88"/>
        <v>477067.73700000002</v>
      </c>
      <c r="AS171" s="97"/>
      <c r="AT171" s="97">
        <v>50.44</v>
      </c>
      <c r="AU171" s="97">
        <v>51.18</v>
      </c>
      <c r="AV171" s="97"/>
      <c r="AW171" s="97">
        <v>181.44</v>
      </c>
      <c r="AX171" s="97"/>
      <c r="AY171" s="97"/>
      <c r="AZ171" s="97">
        <v>413.83</v>
      </c>
      <c r="BA171" s="97">
        <f t="shared" si="73"/>
        <v>0</v>
      </c>
      <c r="BB171" s="97">
        <f t="shared" si="74"/>
        <v>159339.96</v>
      </c>
      <c r="BC171" s="97">
        <f t="shared" si="75"/>
        <v>161677.62</v>
      </c>
      <c r="BD171" s="97">
        <f t="shared" si="76"/>
        <v>0</v>
      </c>
      <c r="BE171" s="97">
        <f t="shared" si="77"/>
        <v>1163953.476</v>
      </c>
      <c r="BF171" s="97">
        <f t="shared" si="78"/>
        <v>0</v>
      </c>
      <c r="BG171" s="97">
        <f t="shared" si="79"/>
        <v>0</v>
      </c>
      <c r="BH171" s="97">
        <f t="shared" si="80"/>
        <v>529914.48787499999</v>
      </c>
      <c r="BI171" s="97">
        <f t="shared" si="81"/>
        <v>1484971.0559999999</v>
      </c>
    </row>
    <row r="172" spans="1:61" ht="15" x14ac:dyDescent="0.25">
      <c r="A172" s="210">
        <v>171</v>
      </c>
      <c r="B172" s="88" t="s">
        <v>410</v>
      </c>
      <c r="C172" s="86">
        <v>1938</v>
      </c>
      <c r="D172" s="104" t="s">
        <v>169</v>
      </c>
      <c r="E172" s="158" t="s">
        <v>830</v>
      </c>
      <c r="F172" s="158" t="s">
        <v>823</v>
      </c>
      <c r="G172" s="158">
        <v>0.23</v>
      </c>
      <c r="H172" s="190">
        <v>298</v>
      </c>
      <c r="I172" s="46">
        <v>1338.75</v>
      </c>
      <c r="J172" s="46">
        <v>146.25</v>
      </c>
      <c r="K172" s="205"/>
      <c r="L172" s="205">
        <v>100</v>
      </c>
      <c r="M172" s="205">
        <v>150</v>
      </c>
      <c r="N172" s="205"/>
      <c r="O172" s="205"/>
      <c r="P172" s="205"/>
      <c r="Q172" s="205">
        <v>150</v>
      </c>
      <c r="R172" s="194">
        <v>650</v>
      </c>
      <c r="S172" s="194">
        <f t="shared" si="66"/>
        <v>0</v>
      </c>
      <c r="T172" s="194">
        <f t="shared" si="67"/>
        <v>29800</v>
      </c>
      <c r="U172" s="194">
        <f t="shared" si="68"/>
        <v>44700</v>
      </c>
      <c r="V172" s="194">
        <f t="shared" si="69"/>
        <v>0</v>
      </c>
      <c r="X172" s="194">
        <f t="shared" si="70"/>
        <v>0</v>
      </c>
      <c r="Y172" s="194">
        <f t="shared" si="71"/>
        <v>200812.5</v>
      </c>
      <c r="Z172" s="194">
        <f t="shared" si="72"/>
        <v>95062.5</v>
      </c>
      <c r="AA172" s="97">
        <v>618181.81818181812</v>
      </c>
      <c r="AB172" s="97">
        <v>1090909.0909090908</v>
      </c>
      <c r="AC172" s="97"/>
      <c r="AD172" s="97">
        <v>6.59</v>
      </c>
      <c r="AE172" s="97">
        <v>9.06</v>
      </c>
      <c r="AF172" s="97"/>
      <c r="AG172" s="97"/>
      <c r="AH172" s="97"/>
      <c r="AI172" s="97">
        <v>9.06</v>
      </c>
      <c r="AJ172" s="97">
        <v>306.36</v>
      </c>
      <c r="AK172" s="97">
        <f t="shared" si="82"/>
        <v>0</v>
      </c>
      <c r="AL172" s="97">
        <f t="shared" si="83"/>
        <v>1963.82</v>
      </c>
      <c r="AM172" s="97">
        <f t="shared" si="84"/>
        <v>2699.88</v>
      </c>
      <c r="AN172" s="97">
        <f t="shared" si="85"/>
        <v>0</v>
      </c>
      <c r="AO172" s="97"/>
      <c r="AP172" s="97">
        <f t="shared" si="86"/>
        <v>0</v>
      </c>
      <c r="AQ172" s="97">
        <f t="shared" si="87"/>
        <v>12129.075000000001</v>
      </c>
      <c r="AR172" s="97">
        <f t="shared" si="88"/>
        <v>44805.15</v>
      </c>
      <c r="AS172" s="97"/>
      <c r="AT172" s="97">
        <v>48.71</v>
      </c>
      <c r="AU172" s="97">
        <v>51.18</v>
      </c>
      <c r="AV172" s="97"/>
      <c r="AW172" s="97"/>
      <c r="AX172" s="97"/>
      <c r="AY172" s="97">
        <v>60.76</v>
      </c>
      <c r="AZ172" s="97">
        <v>348.05</v>
      </c>
      <c r="BA172" s="97">
        <f t="shared" si="73"/>
        <v>0</v>
      </c>
      <c r="BB172" s="97">
        <f t="shared" si="74"/>
        <v>14515.58</v>
      </c>
      <c r="BC172" s="97">
        <f t="shared" si="75"/>
        <v>15251.64</v>
      </c>
      <c r="BD172" s="97">
        <f t="shared" si="76"/>
        <v>0</v>
      </c>
      <c r="BE172" s="97">
        <f t="shared" si="77"/>
        <v>0</v>
      </c>
      <c r="BF172" s="97">
        <f t="shared" si="78"/>
        <v>0</v>
      </c>
      <c r="BG172" s="97">
        <f t="shared" si="79"/>
        <v>81342.45</v>
      </c>
      <c r="BH172" s="97">
        <f t="shared" si="80"/>
        <v>50902.3125</v>
      </c>
      <c r="BI172" s="97">
        <f t="shared" si="81"/>
        <v>111109.67</v>
      </c>
    </row>
    <row r="173" spans="1:61" ht="15" x14ac:dyDescent="0.25">
      <c r="A173" s="210">
        <v>172</v>
      </c>
      <c r="B173" s="88" t="s">
        <v>412</v>
      </c>
      <c r="C173" s="86">
        <v>1942</v>
      </c>
      <c r="D173" s="104" t="s">
        <v>169</v>
      </c>
      <c r="E173" s="158" t="s">
        <v>830</v>
      </c>
      <c r="F173" s="158" t="s">
        <v>823</v>
      </c>
      <c r="G173" s="158">
        <v>0.23</v>
      </c>
      <c r="H173" s="190">
        <v>450</v>
      </c>
      <c r="I173" s="46">
        <v>1675.5</v>
      </c>
      <c r="J173" s="46">
        <v>222</v>
      </c>
      <c r="K173" s="205"/>
      <c r="L173" s="205">
        <v>100</v>
      </c>
      <c r="M173" s="205">
        <v>150</v>
      </c>
      <c r="N173" s="205"/>
      <c r="O173" s="205"/>
      <c r="P173" s="205"/>
      <c r="Q173" s="205">
        <v>150</v>
      </c>
      <c r="R173" s="194">
        <v>650</v>
      </c>
      <c r="S173" s="194">
        <f t="shared" si="66"/>
        <v>0</v>
      </c>
      <c r="T173" s="194">
        <f t="shared" si="67"/>
        <v>45000</v>
      </c>
      <c r="U173" s="194">
        <f t="shared" si="68"/>
        <v>67500</v>
      </c>
      <c r="V173" s="194">
        <f t="shared" si="69"/>
        <v>0</v>
      </c>
      <c r="X173" s="194">
        <f t="shared" si="70"/>
        <v>0</v>
      </c>
      <c r="Y173" s="194">
        <f t="shared" si="71"/>
        <v>251325</v>
      </c>
      <c r="Z173" s="194">
        <f t="shared" si="72"/>
        <v>144300</v>
      </c>
      <c r="AA173" s="97">
        <v>918181.81818181812</v>
      </c>
      <c r="AB173" s="97">
        <v>1690909.0909090908</v>
      </c>
      <c r="AC173" s="97"/>
      <c r="AD173" s="97">
        <v>6.59</v>
      </c>
      <c r="AE173" s="97">
        <v>9.06</v>
      </c>
      <c r="AF173" s="97"/>
      <c r="AG173" s="97"/>
      <c r="AH173" s="97"/>
      <c r="AI173" s="97">
        <v>9.06</v>
      </c>
      <c r="AJ173" s="97">
        <v>306.36</v>
      </c>
      <c r="AK173" s="97">
        <f t="shared" si="82"/>
        <v>0</v>
      </c>
      <c r="AL173" s="97">
        <f t="shared" si="83"/>
        <v>2965.5</v>
      </c>
      <c r="AM173" s="97">
        <f t="shared" si="84"/>
        <v>4077</v>
      </c>
      <c r="AN173" s="97">
        <f t="shared" si="85"/>
        <v>0</v>
      </c>
      <c r="AO173" s="97"/>
      <c r="AP173" s="97">
        <f t="shared" si="86"/>
        <v>0</v>
      </c>
      <c r="AQ173" s="97">
        <f t="shared" si="87"/>
        <v>15180.03</v>
      </c>
      <c r="AR173" s="97">
        <f t="shared" si="88"/>
        <v>68011.92</v>
      </c>
      <c r="AS173" s="97"/>
      <c r="AT173" s="97">
        <v>48.71</v>
      </c>
      <c r="AU173" s="97">
        <v>51.18</v>
      </c>
      <c r="AV173" s="97"/>
      <c r="AW173" s="97"/>
      <c r="AX173" s="97"/>
      <c r="AY173" s="97">
        <v>60.76</v>
      </c>
      <c r="AZ173" s="97">
        <v>348.05</v>
      </c>
      <c r="BA173" s="97">
        <f t="shared" si="73"/>
        <v>0</v>
      </c>
      <c r="BB173" s="97">
        <f t="shared" si="74"/>
        <v>21919.5</v>
      </c>
      <c r="BC173" s="97">
        <f t="shared" si="75"/>
        <v>23031</v>
      </c>
      <c r="BD173" s="97">
        <f t="shared" si="76"/>
        <v>0</v>
      </c>
      <c r="BE173" s="97">
        <f t="shared" si="77"/>
        <v>0</v>
      </c>
      <c r="BF173" s="97">
        <f t="shared" si="78"/>
        <v>0</v>
      </c>
      <c r="BG173" s="97">
        <f t="shared" si="79"/>
        <v>101803.37999999999</v>
      </c>
      <c r="BH173" s="97">
        <f t="shared" si="80"/>
        <v>77267.100000000006</v>
      </c>
      <c r="BI173" s="97">
        <f t="shared" si="81"/>
        <v>146753.88</v>
      </c>
    </row>
    <row r="174" spans="1:61" ht="15" x14ac:dyDescent="0.25">
      <c r="A174" s="210">
        <v>173</v>
      </c>
      <c r="B174" s="88" t="s">
        <v>414</v>
      </c>
      <c r="C174" s="86">
        <v>1942</v>
      </c>
      <c r="D174" s="104" t="s">
        <v>169</v>
      </c>
      <c r="E174" s="158" t="s">
        <v>830</v>
      </c>
      <c r="F174" s="158" t="s">
        <v>823</v>
      </c>
      <c r="G174" s="158">
        <v>0.23</v>
      </c>
      <c r="H174" s="190">
        <v>163</v>
      </c>
      <c r="I174" s="46">
        <v>827.96875</v>
      </c>
      <c r="J174" s="46">
        <v>79.53125</v>
      </c>
      <c r="K174" s="205"/>
      <c r="L174" s="205">
        <v>100</v>
      </c>
      <c r="M174" s="205">
        <v>150</v>
      </c>
      <c r="N174" s="205"/>
      <c r="O174" s="205"/>
      <c r="P174" s="205"/>
      <c r="Q174" s="205">
        <v>150</v>
      </c>
      <c r="R174" s="194">
        <v>650</v>
      </c>
      <c r="S174" s="194">
        <f t="shared" si="66"/>
        <v>0</v>
      </c>
      <c r="T174" s="194">
        <f t="shared" si="67"/>
        <v>16300</v>
      </c>
      <c r="U174" s="194">
        <f t="shared" si="68"/>
        <v>24450</v>
      </c>
      <c r="V174" s="194">
        <f t="shared" si="69"/>
        <v>0</v>
      </c>
      <c r="X174" s="194">
        <f t="shared" si="70"/>
        <v>0</v>
      </c>
      <c r="Y174" s="194">
        <f t="shared" si="71"/>
        <v>124195.3125</v>
      </c>
      <c r="Z174" s="194">
        <f t="shared" si="72"/>
        <v>51695.3125</v>
      </c>
      <c r="AA174" s="97">
        <v>345454.54545454541</v>
      </c>
      <c r="AB174" s="97">
        <v>545454.54545454541</v>
      </c>
      <c r="AC174" s="97"/>
      <c r="AD174" s="97">
        <v>6.59</v>
      </c>
      <c r="AE174" s="97">
        <v>9.06</v>
      </c>
      <c r="AF174" s="97"/>
      <c r="AG174" s="97"/>
      <c r="AH174" s="97"/>
      <c r="AI174" s="97">
        <v>9.06</v>
      </c>
      <c r="AJ174" s="97">
        <v>306.36</v>
      </c>
      <c r="AK174" s="97">
        <f t="shared" si="82"/>
        <v>0</v>
      </c>
      <c r="AL174" s="97">
        <f t="shared" si="83"/>
        <v>1074.17</v>
      </c>
      <c r="AM174" s="97">
        <f t="shared" si="84"/>
        <v>1476.78</v>
      </c>
      <c r="AN174" s="97">
        <f t="shared" si="85"/>
        <v>0</v>
      </c>
      <c r="AO174" s="97"/>
      <c r="AP174" s="97">
        <f t="shared" si="86"/>
        <v>0</v>
      </c>
      <c r="AQ174" s="97">
        <f t="shared" si="87"/>
        <v>7501.3968750000004</v>
      </c>
      <c r="AR174" s="97">
        <f t="shared" si="88"/>
        <v>24365.193750000002</v>
      </c>
      <c r="AS174" s="97"/>
      <c r="AT174" s="97">
        <v>48.71</v>
      </c>
      <c r="AU174" s="97">
        <v>51.18</v>
      </c>
      <c r="AV174" s="97"/>
      <c r="AW174" s="97"/>
      <c r="AX174" s="97"/>
      <c r="AY174" s="97">
        <v>60.76</v>
      </c>
      <c r="AZ174" s="97">
        <v>348.05</v>
      </c>
      <c r="BA174" s="97">
        <f t="shared" si="73"/>
        <v>0</v>
      </c>
      <c r="BB174" s="97">
        <f t="shared" si="74"/>
        <v>7939.7300000000005</v>
      </c>
      <c r="BC174" s="97">
        <f t="shared" si="75"/>
        <v>8342.34</v>
      </c>
      <c r="BD174" s="97">
        <f t="shared" si="76"/>
        <v>0</v>
      </c>
      <c r="BE174" s="97">
        <f t="shared" si="77"/>
        <v>0</v>
      </c>
      <c r="BF174" s="97">
        <f t="shared" si="78"/>
        <v>0</v>
      </c>
      <c r="BG174" s="97">
        <f t="shared" si="79"/>
        <v>50307.381249999999</v>
      </c>
      <c r="BH174" s="97">
        <f t="shared" si="80"/>
        <v>27680.8515625</v>
      </c>
      <c r="BI174" s="97">
        <f t="shared" si="81"/>
        <v>66589.451249999998</v>
      </c>
    </row>
    <row r="175" spans="1:61" ht="15" x14ac:dyDescent="0.25">
      <c r="A175" s="210">
        <v>174</v>
      </c>
      <c r="B175" s="88" t="s">
        <v>416</v>
      </c>
      <c r="C175" s="86">
        <v>1942</v>
      </c>
      <c r="D175" s="104" t="s">
        <v>169</v>
      </c>
      <c r="E175" s="158" t="s">
        <v>830</v>
      </c>
      <c r="F175" s="158" t="s">
        <v>823</v>
      </c>
      <c r="G175" s="158">
        <v>0.23</v>
      </c>
      <c r="H175" s="190">
        <v>354</v>
      </c>
      <c r="I175" s="46">
        <v>1528.5</v>
      </c>
      <c r="J175" s="46">
        <v>171</v>
      </c>
      <c r="K175" s="205"/>
      <c r="L175" s="205">
        <v>100</v>
      </c>
      <c r="M175" s="205">
        <v>150</v>
      </c>
      <c r="N175" s="205"/>
      <c r="O175" s="205"/>
      <c r="P175" s="205"/>
      <c r="Q175" s="205">
        <v>150</v>
      </c>
      <c r="R175" s="194">
        <v>650</v>
      </c>
      <c r="S175" s="194">
        <f t="shared" si="66"/>
        <v>0</v>
      </c>
      <c r="T175" s="194">
        <f t="shared" si="67"/>
        <v>35400</v>
      </c>
      <c r="U175" s="194">
        <f t="shared" si="68"/>
        <v>53100</v>
      </c>
      <c r="V175" s="194">
        <f t="shared" si="69"/>
        <v>0</v>
      </c>
      <c r="X175" s="194">
        <f t="shared" si="70"/>
        <v>0</v>
      </c>
      <c r="Y175" s="194">
        <f t="shared" si="71"/>
        <v>229275</v>
      </c>
      <c r="Z175" s="194">
        <f t="shared" si="72"/>
        <v>111150</v>
      </c>
      <c r="AA175" s="97">
        <v>890909.09090909082</v>
      </c>
      <c r="AB175" s="97">
        <v>1636363.6363636362</v>
      </c>
      <c r="AC175" s="97"/>
      <c r="AD175" s="97">
        <v>6.59</v>
      </c>
      <c r="AE175" s="97">
        <v>9.06</v>
      </c>
      <c r="AF175" s="97"/>
      <c r="AG175" s="97"/>
      <c r="AH175" s="97"/>
      <c r="AI175" s="97">
        <v>9.06</v>
      </c>
      <c r="AJ175" s="97">
        <v>306.36</v>
      </c>
      <c r="AK175" s="97">
        <f t="shared" si="82"/>
        <v>0</v>
      </c>
      <c r="AL175" s="97">
        <f t="shared" si="83"/>
        <v>2332.86</v>
      </c>
      <c r="AM175" s="97">
        <f t="shared" si="84"/>
        <v>3207.2400000000002</v>
      </c>
      <c r="AN175" s="97">
        <f t="shared" si="85"/>
        <v>0</v>
      </c>
      <c r="AO175" s="97"/>
      <c r="AP175" s="97">
        <f t="shared" si="86"/>
        <v>0</v>
      </c>
      <c r="AQ175" s="97">
        <f t="shared" si="87"/>
        <v>13848.210000000001</v>
      </c>
      <c r="AR175" s="97">
        <f t="shared" si="88"/>
        <v>52387.560000000005</v>
      </c>
      <c r="AS175" s="97"/>
      <c r="AT175" s="97">
        <v>48.71</v>
      </c>
      <c r="AU175" s="97">
        <v>51.18</v>
      </c>
      <c r="AV175" s="97"/>
      <c r="AW175" s="97"/>
      <c r="AX175" s="97"/>
      <c r="AY175" s="97">
        <v>60.76</v>
      </c>
      <c r="AZ175" s="97">
        <v>348.05</v>
      </c>
      <c r="BA175" s="97">
        <f t="shared" si="73"/>
        <v>0</v>
      </c>
      <c r="BB175" s="97">
        <f t="shared" si="74"/>
        <v>17243.34</v>
      </c>
      <c r="BC175" s="97">
        <f t="shared" si="75"/>
        <v>18117.72</v>
      </c>
      <c r="BD175" s="97">
        <f t="shared" si="76"/>
        <v>0</v>
      </c>
      <c r="BE175" s="97">
        <f t="shared" si="77"/>
        <v>0</v>
      </c>
      <c r="BF175" s="97">
        <f t="shared" si="78"/>
        <v>0</v>
      </c>
      <c r="BG175" s="97">
        <f t="shared" si="79"/>
        <v>92871.66</v>
      </c>
      <c r="BH175" s="97">
        <f t="shared" si="80"/>
        <v>59516.55</v>
      </c>
      <c r="BI175" s="97">
        <f t="shared" si="81"/>
        <v>128232.72</v>
      </c>
    </row>
    <row r="176" spans="1:61" ht="15" x14ac:dyDescent="0.25">
      <c r="A176" s="210">
        <v>175</v>
      </c>
      <c r="B176" s="88" t="s">
        <v>418</v>
      </c>
      <c r="C176" s="86">
        <v>1942</v>
      </c>
      <c r="D176" s="104" t="s">
        <v>169</v>
      </c>
      <c r="E176" s="158" t="s">
        <v>830</v>
      </c>
      <c r="F176" s="158" t="s">
        <v>823</v>
      </c>
      <c r="G176" s="158">
        <v>0.23</v>
      </c>
      <c r="H176" s="190">
        <v>615</v>
      </c>
      <c r="I176" s="46">
        <v>2950.84375</v>
      </c>
      <c r="J176" s="46">
        <v>299.65625</v>
      </c>
      <c r="K176" s="205"/>
      <c r="L176" s="205">
        <v>100</v>
      </c>
      <c r="M176" s="205">
        <v>150</v>
      </c>
      <c r="N176" s="205"/>
      <c r="O176" s="205"/>
      <c r="P176" s="205"/>
      <c r="Q176" s="205">
        <v>150</v>
      </c>
      <c r="R176" s="194">
        <v>650</v>
      </c>
      <c r="S176" s="194">
        <f t="shared" si="66"/>
        <v>0</v>
      </c>
      <c r="T176" s="194">
        <f t="shared" si="67"/>
        <v>61500</v>
      </c>
      <c r="U176" s="194">
        <f t="shared" si="68"/>
        <v>92250</v>
      </c>
      <c r="V176" s="194">
        <f t="shared" si="69"/>
        <v>0</v>
      </c>
      <c r="X176" s="194">
        <f t="shared" si="70"/>
        <v>0</v>
      </c>
      <c r="Y176" s="194">
        <f t="shared" si="71"/>
        <v>442626.5625</v>
      </c>
      <c r="Z176" s="194">
        <f t="shared" si="72"/>
        <v>194776.5625</v>
      </c>
      <c r="AA176" s="97">
        <v>1436363.6363636362</v>
      </c>
      <c r="AB176" s="97">
        <v>2727272.7272727271</v>
      </c>
      <c r="AC176" s="97"/>
      <c r="AD176" s="97">
        <v>6.59</v>
      </c>
      <c r="AE176" s="97">
        <v>9.06</v>
      </c>
      <c r="AF176" s="97"/>
      <c r="AG176" s="97"/>
      <c r="AH176" s="97"/>
      <c r="AI176" s="97">
        <v>9.06</v>
      </c>
      <c r="AJ176" s="97">
        <v>306.36</v>
      </c>
      <c r="AK176" s="97">
        <f t="shared" si="82"/>
        <v>0</v>
      </c>
      <c r="AL176" s="97">
        <f t="shared" si="83"/>
        <v>4052.85</v>
      </c>
      <c r="AM176" s="97">
        <f t="shared" si="84"/>
        <v>5571.9000000000005</v>
      </c>
      <c r="AN176" s="97">
        <f t="shared" si="85"/>
        <v>0</v>
      </c>
      <c r="AO176" s="97"/>
      <c r="AP176" s="97">
        <f t="shared" si="86"/>
        <v>0</v>
      </c>
      <c r="AQ176" s="97">
        <f t="shared" si="87"/>
        <v>26734.644375</v>
      </c>
      <c r="AR176" s="97">
        <f t="shared" si="88"/>
        <v>91802.688750000001</v>
      </c>
      <c r="AS176" s="97"/>
      <c r="AT176" s="97">
        <v>48.71</v>
      </c>
      <c r="AU176" s="97">
        <v>51.18</v>
      </c>
      <c r="AV176" s="97"/>
      <c r="AW176" s="97"/>
      <c r="AX176" s="97"/>
      <c r="AY176" s="97">
        <v>60.76</v>
      </c>
      <c r="AZ176" s="97">
        <v>348.05</v>
      </c>
      <c r="BA176" s="97">
        <f t="shared" si="73"/>
        <v>0</v>
      </c>
      <c r="BB176" s="97">
        <f t="shared" si="74"/>
        <v>29956.65</v>
      </c>
      <c r="BC176" s="97">
        <f t="shared" si="75"/>
        <v>31475.7</v>
      </c>
      <c r="BD176" s="97">
        <f t="shared" si="76"/>
        <v>0</v>
      </c>
      <c r="BE176" s="97">
        <f t="shared" si="77"/>
        <v>0</v>
      </c>
      <c r="BF176" s="97">
        <f t="shared" si="78"/>
        <v>0</v>
      </c>
      <c r="BG176" s="97">
        <f t="shared" si="79"/>
        <v>179293.26624999999</v>
      </c>
      <c r="BH176" s="97">
        <f t="shared" si="80"/>
        <v>104295.35781250001</v>
      </c>
      <c r="BI176" s="97">
        <f t="shared" si="81"/>
        <v>240725.61624999999</v>
      </c>
    </row>
    <row r="177" spans="1:61" ht="15" x14ac:dyDescent="0.25">
      <c r="A177" s="210">
        <v>176</v>
      </c>
      <c r="B177" s="88" t="s">
        <v>420</v>
      </c>
      <c r="C177" s="86">
        <v>1942</v>
      </c>
      <c r="D177" s="104" t="s">
        <v>169</v>
      </c>
      <c r="E177" s="158" t="s">
        <v>830</v>
      </c>
      <c r="F177" s="158" t="s">
        <v>823</v>
      </c>
      <c r="G177" s="158">
        <v>0.23</v>
      </c>
      <c r="H177" s="190">
        <v>1386</v>
      </c>
      <c r="I177" s="46">
        <v>5887.75</v>
      </c>
      <c r="J177" s="46">
        <v>679.25</v>
      </c>
      <c r="K177" s="205"/>
      <c r="L177" s="205">
        <v>100</v>
      </c>
      <c r="M177" s="205">
        <v>150</v>
      </c>
      <c r="N177" s="205"/>
      <c r="O177" s="205"/>
      <c r="P177" s="205"/>
      <c r="Q177" s="205">
        <v>150</v>
      </c>
      <c r="R177" s="194">
        <v>650</v>
      </c>
      <c r="S177" s="194">
        <f t="shared" si="66"/>
        <v>0</v>
      </c>
      <c r="T177" s="194">
        <f t="shared" si="67"/>
        <v>138600</v>
      </c>
      <c r="U177" s="194">
        <f t="shared" si="68"/>
        <v>207900</v>
      </c>
      <c r="V177" s="194">
        <f t="shared" si="69"/>
        <v>0</v>
      </c>
      <c r="X177" s="194">
        <f t="shared" si="70"/>
        <v>0</v>
      </c>
      <c r="Y177" s="194">
        <f t="shared" si="71"/>
        <v>883162.5</v>
      </c>
      <c r="Z177" s="194">
        <f t="shared" si="72"/>
        <v>441512.5</v>
      </c>
      <c r="AA177" s="97">
        <v>3181818.1818181816</v>
      </c>
      <c r="AB177" s="97">
        <v>6218181.8181818174</v>
      </c>
      <c r="AC177" s="97"/>
      <c r="AD177" s="97">
        <v>6.59</v>
      </c>
      <c r="AE177" s="97">
        <v>9.06</v>
      </c>
      <c r="AF177" s="97"/>
      <c r="AG177" s="97"/>
      <c r="AH177" s="97"/>
      <c r="AI177" s="97">
        <v>9.06</v>
      </c>
      <c r="AJ177" s="97">
        <v>306.36</v>
      </c>
      <c r="AK177" s="97">
        <f t="shared" si="82"/>
        <v>0</v>
      </c>
      <c r="AL177" s="97">
        <f t="shared" si="83"/>
        <v>9133.74</v>
      </c>
      <c r="AM177" s="97">
        <f t="shared" si="84"/>
        <v>12557.16</v>
      </c>
      <c r="AN177" s="97">
        <f t="shared" si="85"/>
        <v>0</v>
      </c>
      <c r="AO177" s="97"/>
      <c r="AP177" s="97">
        <f t="shared" si="86"/>
        <v>0</v>
      </c>
      <c r="AQ177" s="97">
        <f t="shared" si="87"/>
        <v>53343.014999999999</v>
      </c>
      <c r="AR177" s="97">
        <f t="shared" si="88"/>
        <v>208095.03</v>
      </c>
      <c r="AS177" s="97"/>
      <c r="AT177" s="97">
        <v>48.71</v>
      </c>
      <c r="AU177" s="97">
        <v>51.18</v>
      </c>
      <c r="AV177" s="97"/>
      <c r="AW177" s="97"/>
      <c r="AX177" s="97"/>
      <c r="AY177" s="97">
        <v>60.76</v>
      </c>
      <c r="AZ177" s="97">
        <v>348.05</v>
      </c>
      <c r="BA177" s="97">
        <f t="shared" si="73"/>
        <v>0</v>
      </c>
      <c r="BB177" s="97">
        <f t="shared" si="74"/>
        <v>67512.06</v>
      </c>
      <c r="BC177" s="97">
        <f t="shared" si="75"/>
        <v>70935.48</v>
      </c>
      <c r="BD177" s="97">
        <f t="shared" si="76"/>
        <v>0</v>
      </c>
      <c r="BE177" s="97">
        <f t="shared" si="77"/>
        <v>0</v>
      </c>
      <c r="BF177" s="97">
        <f t="shared" si="78"/>
        <v>0</v>
      </c>
      <c r="BG177" s="97">
        <f t="shared" si="79"/>
        <v>357739.69</v>
      </c>
      <c r="BH177" s="97">
        <f t="shared" si="80"/>
        <v>236412.96249999999</v>
      </c>
      <c r="BI177" s="97">
        <f t="shared" si="81"/>
        <v>496187.23</v>
      </c>
    </row>
    <row r="178" spans="1:61" ht="15" x14ac:dyDescent="0.25">
      <c r="A178" s="210">
        <v>177</v>
      </c>
      <c r="B178" s="88" t="s">
        <v>422</v>
      </c>
      <c r="C178" s="86">
        <v>1942</v>
      </c>
      <c r="D178" s="104" t="s">
        <v>169</v>
      </c>
      <c r="E178" s="158" t="s">
        <v>830</v>
      </c>
      <c r="F178" s="158" t="s">
        <v>823</v>
      </c>
      <c r="G178" s="158">
        <v>0.23</v>
      </c>
      <c r="H178" s="190">
        <v>450</v>
      </c>
      <c r="I178" s="46">
        <v>1675.5</v>
      </c>
      <c r="J178" s="46">
        <v>222</v>
      </c>
      <c r="K178" s="205"/>
      <c r="L178" s="205">
        <v>100</v>
      </c>
      <c r="M178" s="205">
        <v>150</v>
      </c>
      <c r="N178" s="205"/>
      <c r="O178" s="205"/>
      <c r="P178" s="205"/>
      <c r="Q178" s="205">
        <v>150</v>
      </c>
      <c r="R178" s="194">
        <v>650</v>
      </c>
      <c r="S178" s="194">
        <f t="shared" si="66"/>
        <v>0</v>
      </c>
      <c r="T178" s="194">
        <f t="shared" si="67"/>
        <v>45000</v>
      </c>
      <c r="U178" s="194">
        <f t="shared" si="68"/>
        <v>67500</v>
      </c>
      <c r="V178" s="194">
        <f t="shared" si="69"/>
        <v>0</v>
      </c>
      <c r="X178" s="194">
        <f t="shared" si="70"/>
        <v>0</v>
      </c>
      <c r="Y178" s="194">
        <f t="shared" si="71"/>
        <v>251325</v>
      </c>
      <c r="Z178" s="194">
        <f t="shared" si="72"/>
        <v>144300</v>
      </c>
      <c r="AA178" s="97">
        <v>890909.09090909082</v>
      </c>
      <c r="AB178" s="97">
        <v>1636363.6363636362</v>
      </c>
      <c r="AC178" s="97"/>
      <c r="AD178" s="97">
        <v>6.59</v>
      </c>
      <c r="AE178" s="97">
        <v>9.06</v>
      </c>
      <c r="AF178" s="97"/>
      <c r="AG178" s="97"/>
      <c r="AH178" s="97"/>
      <c r="AI178" s="97">
        <v>9.06</v>
      </c>
      <c r="AJ178" s="97">
        <v>306.36</v>
      </c>
      <c r="AK178" s="97">
        <f t="shared" si="82"/>
        <v>0</v>
      </c>
      <c r="AL178" s="97">
        <f t="shared" si="83"/>
        <v>2965.5</v>
      </c>
      <c r="AM178" s="97">
        <f t="shared" si="84"/>
        <v>4077</v>
      </c>
      <c r="AN178" s="97">
        <f t="shared" si="85"/>
        <v>0</v>
      </c>
      <c r="AO178" s="97"/>
      <c r="AP178" s="97">
        <f t="shared" si="86"/>
        <v>0</v>
      </c>
      <c r="AQ178" s="97">
        <f t="shared" si="87"/>
        <v>15180.03</v>
      </c>
      <c r="AR178" s="97">
        <f t="shared" si="88"/>
        <v>68011.92</v>
      </c>
      <c r="AS178" s="97"/>
      <c r="AT178" s="97">
        <v>48.71</v>
      </c>
      <c r="AU178" s="97">
        <v>51.18</v>
      </c>
      <c r="AV178" s="97"/>
      <c r="AW178" s="97"/>
      <c r="AX178" s="97"/>
      <c r="AY178" s="97">
        <v>60.76</v>
      </c>
      <c r="AZ178" s="97">
        <v>348.05</v>
      </c>
      <c r="BA178" s="97">
        <f t="shared" si="73"/>
        <v>0</v>
      </c>
      <c r="BB178" s="97">
        <f t="shared" si="74"/>
        <v>21919.5</v>
      </c>
      <c r="BC178" s="97">
        <f t="shared" si="75"/>
        <v>23031</v>
      </c>
      <c r="BD178" s="97">
        <f t="shared" si="76"/>
        <v>0</v>
      </c>
      <c r="BE178" s="97">
        <f t="shared" si="77"/>
        <v>0</v>
      </c>
      <c r="BF178" s="97">
        <f t="shared" si="78"/>
        <v>0</v>
      </c>
      <c r="BG178" s="97">
        <f t="shared" si="79"/>
        <v>101803.37999999999</v>
      </c>
      <c r="BH178" s="97">
        <f t="shared" si="80"/>
        <v>77267.100000000006</v>
      </c>
      <c r="BI178" s="97">
        <f t="shared" si="81"/>
        <v>146753.88</v>
      </c>
    </row>
    <row r="179" spans="1:61" ht="15" x14ac:dyDescent="0.25">
      <c r="A179" s="210">
        <v>178</v>
      </c>
      <c r="B179" s="88" t="s">
        <v>424</v>
      </c>
      <c r="C179" s="86">
        <v>1942</v>
      </c>
      <c r="D179" s="104" t="s">
        <v>169</v>
      </c>
      <c r="E179" s="158" t="s">
        <v>830</v>
      </c>
      <c r="F179" s="158" t="s">
        <v>823</v>
      </c>
      <c r="G179" s="158">
        <v>0.23</v>
      </c>
      <c r="H179" s="190">
        <v>450</v>
      </c>
      <c r="I179" s="46">
        <v>1675.5</v>
      </c>
      <c r="J179" s="46">
        <v>222</v>
      </c>
      <c r="K179" s="205"/>
      <c r="L179" s="205">
        <v>100</v>
      </c>
      <c r="M179" s="205">
        <v>150</v>
      </c>
      <c r="N179" s="205"/>
      <c r="O179" s="205"/>
      <c r="P179" s="205"/>
      <c r="Q179" s="205">
        <v>150</v>
      </c>
      <c r="R179" s="194">
        <v>650</v>
      </c>
      <c r="S179" s="194">
        <f t="shared" si="66"/>
        <v>0</v>
      </c>
      <c r="T179" s="194">
        <f t="shared" si="67"/>
        <v>45000</v>
      </c>
      <c r="U179" s="194">
        <f t="shared" si="68"/>
        <v>67500</v>
      </c>
      <c r="V179" s="194">
        <f t="shared" si="69"/>
        <v>0</v>
      </c>
      <c r="X179" s="194">
        <f t="shared" si="70"/>
        <v>0</v>
      </c>
      <c r="Y179" s="194">
        <f t="shared" si="71"/>
        <v>251325</v>
      </c>
      <c r="Z179" s="194">
        <f t="shared" si="72"/>
        <v>144300</v>
      </c>
      <c r="AA179" s="97">
        <v>890909.09090909082</v>
      </c>
      <c r="AB179" s="97">
        <v>1636363.6363636362</v>
      </c>
      <c r="AC179" s="97"/>
      <c r="AD179" s="97">
        <v>6.59</v>
      </c>
      <c r="AE179" s="97">
        <v>9.06</v>
      </c>
      <c r="AF179" s="97"/>
      <c r="AG179" s="97"/>
      <c r="AH179" s="97"/>
      <c r="AI179" s="97">
        <v>9.06</v>
      </c>
      <c r="AJ179" s="97">
        <v>306.36</v>
      </c>
      <c r="AK179" s="97">
        <f t="shared" si="82"/>
        <v>0</v>
      </c>
      <c r="AL179" s="97">
        <f t="shared" si="83"/>
        <v>2965.5</v>
      </c>
      <c r="AM179" s="97">
        <f t="shared" si="84"/>
        <v>4077</v>
      </c>
      <c r="AN179" s="97">
        <f t="shared" si="85"/>
        <v>0</v>
      </c>
      <c r="AO179" s="97"/>
      <c r="AP179" s="97">
        <f t="shared" si="86"/>
        <v>0</v>
      </c>
      <c r="AQ179" s="97">
        <f t="shared" si="87"/>
        <v>15180.03</v>
      </c>
      <c r="AR179" s="97">
        <f t="shared" si="88"/>
        <v>68011.92</v>
      </c>
      <c r="AS179" s="97"/>
      <c r="AT179" s="97">
        <v>48.71</v>
      </c>
      <c r="AU179" s="97">
        <v>51.18</v>
      </c>
      <c r="AV179" s="97"/>
      <c r="AW179" s="97"/>
      <c r="AX179" s="97"/>
      <c r="AY179" s="97">
        <v>60.76</v>
      </c>
      <c r="AZ179" s="97">
        <v>348.05</v>
      </c>
      <c r="BA179" s="97">
        <f t="shared" si="73"/>
        <v>0</v>
      </c>
      <c r="BB179" s="97">
        <f t="shared" si="74"/>
        <v>21919.5</v>
      </c>
      <c r="BC179" s="97">
        <f t="shared" si="75"/>
        <v>23031</v>
      </c>
      <c r="BD179" s="97">
        <f t="shared" si="76"/>
        <v>0</v>
      </c>
      <c r="BE179" s="97">
        <f t="shared" si="77"/>
        <v>0</v>
      </c>
      <c r="BF179" s="97">
        <f t="shared" si="78"/>
        <v>0</v>
      </c>
      <c r="BG179" s="97">
        <f t="shared" si="79"/>
        <v>101803.37999999999</v>
      </c>
      <c r="BH179" s="97">
        <f t="shared" si="80"/>
        <v>77267.100000000006</v>
      </c>
      <c r="BI179" s="97">
        <f t="shared" si="81"/>
        <v>146753.88</v>
      </c>
    </row>
    <row r="180" spans="1:61" ht="15" x14ac:dyDescent="0.25">
      <c r="A180" s="210">
        <v>179</v>
      </c>
      <c r="B180" s="88" t="s">
        <v>426</v>
      </c>
      <c r="C180" s="86">
        <v>1942</v>
      </c>
      <c r="D180" s="104" t="s">
        <v>169</v>
      </c>
      <c r="E180" s="158" t="s">
        <v>830</v>
      </c>
      <c r="F180" s="158" t="s">
        <v>823</v>
      </c>
      <c r="G180" s="158">
        <v>0.23</v>
      </c>
      <c r="H180" s="190">
        <v>450</v>
      </c>
      <c r="I180" s="46">
        <v>1675.5</v>
      </c>
      <c r="J180" s="46">
        <v>222</v>
      </c>
      <c r="K180" s="205"/>
      <c r="L180" s="205">
        <v>100</v>
      </c>
      <c r="M180" s="205">
        <v>150</v>
      </c>
      <c r="N180" s="205"/>
      <c r="O180" s="205"/>
      <c r="P180" s="205"/>
      <c r="Q180" s="205">
        <v>150</v>
      </c>
      <c r="R180" s="194">
        <v>650</v>
      </c>
      <c r="S180" s="194">
        <f t="shared" si="66"/>
        <v>0</v>
      </c>
      <c r="T180" s="194">
        <f t="shared" si="67"/>
        <v>45000</v>
      </c>
      <c r="U180" s="194">
        <f t="shared" si="68"/>
        <v>67500</v>
      </c>
      <c r="V180" s="194">
        <f t="shared" si="69"/>
        <v>0</v>
      </c>
      <c r="X180" s="194">
        <f t="shared" si="70"/>
        <v>0</v>
      </c>
      <c r="Y180" s="194">
        <f t="shared" si="71"/>
        <v>251325</v>
      </c>
      <c r="Z180" s="194">
        <f t="shared" si="72"/>
        <v>144300</v>
      </c>
      <c r="AA180" s="97">
        <v>890909.09090909082</v>
      </c>
      <c r="AB180" s="97">
        <v>1636363.6363636362</v>
      </c>
      <c r="AC180" s="97"/>
      <c r="AD180" s="97">
        <v>6.59</v>
      </c>
      <c r="AE180" s="97">
        <v>9.06</v>
      </c>
      <c r="AF180" s="97"/>
      <c r="AG180" s="97"/>
      <c r="AH180" s="97"/>
      <c r="AI180" s="97">
        <v>9.06</v>
      </c>
      <c r="AJ180" s="97">
        <v>306.36</v>
      </c>
      <c r="AK180" s="97">
        <f t="shared" si="82"/>
        <v>0</v>
      </c>
      <c r="AL180" s="97">
        <f t="shared" si="83"/>
        <v>2965.5</v>
      </c>
      <c r="AM180" s="97">
        <f t="shared" si="84"/>
        <v>4077</v>
      </c>
      <c r="AN180" s="97">
        <f t="shared" si="85"/>
        <v>0</v>
      </c>
      <c r="AO180" s="97"/>
      <c r="AP180" s="97">
        <f t="shared" si="86"/>
        <v>0</v>
      </c>
      <c r="AQ180" s="97">
        <f t="shared" si="87"/>
        <v>15180.03</v>
      </c>
      <c r="AR180" s="97">
        <f t="shared" si="88"/>
        <v>68011.92</v>
      </c>
      <c r="AS180" s="97"/>
      <c r="AT180" s="97">
        <v>48.71</v>
      </c>
      <c r="AU180" s="97">
        <v>51.18</v>
      </c>
      <c r="AV180" s="97"/>
      <c r="AW180" s="97"/>
      <c r="AX180" s="97"/>
      <c r="AY180" s="97">
        <v>60.76</v>
      </c>
      <c r="AZ180" s="97">
        <v>348.05</v>
      </c>
      <c r="BA180" s="97">
        <f t="shared" si="73"/>
        <v>0</v>
      </c>
      <c r="BB180" s="97">
        <f t="shared" si="74"/>
        <v>21919.5</v>
      </c>
      <c r="BC180" s="97">
        <f t="shared" si="75"/>
        <v>23031</v>
      </c>
      <c r="BD180" s="97">
        <f t="shared" si="76"/>
        <v>0</v>
      </c>
      <c r="BE180" s="97">
        <f t="shared" si="77"/>
        <v>0</v>
      </c>
      <c r="BF180" s="97">
        <f t="shared" si="78"/>
        <v>0</v>
      </c>
      <c r="BG180" s="97">
        <f t="shared" si="79"/>
        <v>101803.37999999999</v>
      </c>
      <c r="BH180" s="97">
        <f t="shared" si="80"/>
        <v>77267.100000000006</v>
      </c>
      <c r="BI180" s="97">
        <f t="shared" si="81"/>
        <v>146753.88</v>
      </c>
    </row>
    <row r="181" spans="1:61" ht="15" x14ac:dyDescent="0.25">
      <c r="A181" s="210">
        <v>180</v>
      </c>
      <c r="B181" s="88" t="s">
        <v>428</v>
      </c>
      <c r="C181" s="86">
        <v>1942</v>
      </c>
      <c r="D181" s="104" t="s">
        <v>169</v>
      </c>
      <c r="E181" s="158" t="s">
        <v>830</v>
      </c>
      <c r="F181" s="158" t="s">
        <v>823</v>
      </c>
      <c r="G181" s="158">
        <v>0.23</v>
      </c>
      <c r="H181" s="190">
        <v>450</v>
      </c>
      <c r="I181" s="46">
        <v>1675.5</v>
      </c>
      <c r="J181" s="46">
        <v>222</v>
      </c>
      <c r="K181" s="205"/>
      <c r="L181" s="205">
        <v>100</v>
      </c>
      <c r="M181" s="205">
        <v>150</v>
      </c>
      <c r="N181" s="205"/>
      <c r="O181" s="205"/>
      <c r="P181" s="205"/>
      <c r="Q181" s="205">
        <v>150</v>
      </c>
      <c r="R181" s="194">
        <v>650</v>
      </c>
      <c r="S181" s="194">
        <f t="shared" si="66"/>
        <v>0</v>
      </c>
      <c r="T181" s="194">
        <f t="shared" si="67"/>
        <v>45000</v>
      </c>
      <c r="U181" s="194">
        <f t="shared" si="68"/>
        <v>67500</v>
      </c>
      <c r="V181" s="194">
        <f t="shared" si="69"/>
        <v>0</v>
      </c>
      <c r="X181" s="194">
        <f t="shared" si="70"/>
        <v>0</v>
      </c>
      <c r="Y181" s="194">
        <f t="shared" si="71"/>
        <v>251325</v>
      </c>
      <c r="Z181" s="194">
        <f t="shared" si="72"/>
        <v>144300</v>
      </c>
      <c r="AA181" s="97">
        <v>890909.09090909082</v>
      </c>
      <c r="AB181" s="97">
        <v>1636363.6363636362</v>
      </c>
      <c r="AC181" s="97"/>
      <c r="AD181" s="97">
        <v>6.59</v>
      </c>
      <c r="AE181" s="97">
        <v>9.06</v>
      </c>
      <c r="AF181" s="97"/>
      <c r="AG181" s="97"/>
      <c r="AH181" s="97"/>
      <c r="AI181" s="97">
        <v>9.06</v>
      </c>
      <c r="AJ181" s="97">
        <v>306.36</v>
      </c>
      <c r="AK181" s="97">
        <f t="shared" si="82"/>
        <v>0</v>
      </c>
      <c r="AL181" s="97">
        <f t="shared" si="83"/>
        <v>2965.5</v>
      </c>
      <c r="AM181" s="97">
        <f t="shared" si="84"/>
        <v>4077</v>
      </c>
      <c r="AN181" s="97">
        <f t="shared" si="85"/>
        <v>0</v>
      </c>
      <c r="AO181" s="97"/>
      <c r="AP181" s="97">
        <f t="shared" si="86"/>
        <v>0</v>
      </c>
      <c r="AQ181" s="97">
        <f t="shared" si="87"/>
        <v>15180.03</v>
      </c>
      <c r="AR181" s="97">
        <f t="shared" si="88"/>
        <v>68011.92</v>
      </c>
      <c r="AS181" s="97"/>
      <c r="AT181" s="97">
        <v>48.71</v>
      </c>
      <c r="AU181" s="97">
        <v>51.18</v>
      </c>
      <c r="AV181" s="97"/>
      <c r="AW181" s="97"/>
      <c r="AX181" s="97"/>
      <c r="AY181" s="97">
        <v>60.76</v>
      </c>
      <c r="AZ181" s="97">
        <v>348.05</v>
      </c>
      <c r="BA181" s="97">
        <f t="shared" si="73"/>
        <v>0</v>
      </c>
      <c r="BB181" s="97">
        <f t="shared" si="74"/>
        <v>21919.5</v>
      </c>
      <c r="BC181" s="97">
        <f t="shared" si="75"/>
        <v>23031</v>
      </c>
      <c r="BD181" s="97">
        <f t="shared" si="76"/>
        <v>0</v>
      </c>
      <c r="BE181" s="97">
        <f t="shared" si="77"/>
        <v>0</v>
      </c>
      <c r="BF181" s="97">
        <f t="shared" si="78"/>
        <v>0</v>
      </c>
      <c r="BG181" s="97">
        <f t="shared" si="79"/>
        <v>101803.37999999999</v>
      </c>
      <c r="BH181" s="97">
        <f t="shared" si="80"/>
        <v>77267.100000000006</v>
      </c>
      <c r="BI181" s="97">
        <f t="shared" si="81"/>
        <v>146753.88</v>
      </c>
    </row>
    <row r="182" spans="1:61" ht="15" x14ac:dyDescent="0.25">
      <c r="A182" s="210">
        <v>181</v>
      </c>
      <c r="B182" s="88" t="s">
        <v>430</v>
      </c>
      <c r="C182" s="86">
        <v>1942</v>
      </c>
      <c r="D182" s="104" t="s">
        <v>169</v>
      </c>
      <c r="E182" s="158" t="s">
        <v>830</v>
      </c>
      <c r="F182" s="158" t="s">
        <v>823</v>
      </c>
      <c r="G182" s="158">
        <v>0.23</v>
      </c>
      <c r="H182" s="190">
        <v>450</v>
      </c>
      <c r="I182" s="46">
        <v>1675.5</v>
      </c>
      <c r="J182" s="46">
        <v>222</v>
      </c>
      <c r="K182" s="205"/>
      <c r="L182" s="205">
        <v>100</v>
      </c>
      <c r="M182" s="205">
        <v>150</v>
      </c>
      <c r="N182" s="205"/>
      <c r="O182" s="205"/>
      <c r="P182" s="205"/>
      <c r="Q182" s="205">
        <v>150</v>
      </c>
      <c r="R182" s="194">
        <v>650</v>
      </c>
      <c r="S182" s="194">
        <f t="shared" si="66"/>
        <v>0</v>
      </c>
      <c r="T182" s="194">
        <f t="shared" si="67"/>
        <v>45000</v>
      </c>
      <c r="U182" s="194">
        <f t="shared" si="68"/>
        <v>67500</v>
      </c>
      <c r="V182" s="194">
        <f t="shared" si="69"/>
        <v>0</v>
      </c>
      <c r="X182" s="194">
        <f t="shared" si="70"/>
        <v>0</v>
      </c>
      <c r="Y182" s="194">
        <f t="shared" si="71"/>
        <v>251325</v>
      </c>
      <c r="Z182" s="194">
        <f t="shared" si="72"/>
        <v>144300</v>
      </c>
      <c r="AA182" s="97">
        <v>1163636.3636363635</v>
      </c>
      <c r="AB182" s="97">
        <v>2181818.1818181816</v>
      </c>
      <c r="AC182" s="97"/>
      <c r="AD182" s="97">
        <v>6.59</v>
      </c>
      <c r="AE182" s="97">
        <v>9.06</v>
      </c>
      <c r="AF182" s="97"/>
      <c r="AG182" s="97"/>
      <c r="AH182" s="97"/>
      <c r="AI182" s="97">
        <v>9.06</v>
      </c>
      <c r="AJ182" s="97">
        <v>306.36</v>
      </c>
      <c r="AK182" s="97">
        <f t="shared" si="82"/>
        <v>0</v>
      </c>
      <c r="AL182" s="97">
        <f t="shared" si="83"/>
        <v>2965.5</v>
      </c>
      <c r="AM182" s="97">
        <f t="shared" si="84"/>
        <v>4077</v>
      </c>
      <c r="AN182" s="97">
        <f t="shared" si="85"/>
        <v>0</v>
      </c>
      <c r="AO182" s="97"/>
      <c r="AP182" s="97">
        <f t="shared" si="86"/>
        <v>0</v>
      </c>
      <c r="AQ182" s="97">
        <f t="shared" si="87"/>
        <v>15180.03</v>
      </c>
      <c r="AR182" s="97">
        <f t="shared" si="88"/>
        <v>68011.92</v>
      </c>
      <c r="AS182" s="97"/>
      <c r="AT182" s="97">
        <v>48.71</v>
      </c>
      <c r="AU182" s="97">
        <v>51.18</v>
      </c>
      <c r="AV182" s="97"/>
      <c r="AW182" s="97"/>
      <c r="AX182" s="97"/>
      <c r="AY182" s="97">
        <v>60.76</v>
      </c>
      <c r="AZ182" s="97">
        <v>348.05</v>
      </c>
      <c r="BA182" s="97">
        <f t="shared" si="73"/>
        <v>0</v>
      </c>
      <c r="BB182" s="97">
        <f t="shared" si="74"/>
        <v>21919.5</v>
      </c>
      <c r="BC182" s="97">
        <f t="shared" si="75"/>
        <v>23031</v>
      </c>
      <c r="BD182" s="97">
        <f t="shared" si="76"/>
        <v>0</v>
      </c>
      <c r="BE182" s="97">
        <f t="shared" si="77"/>
        <v>0</v>
      </c>
      <c r="BF182" s="97">
        <f t="shared" si="78"/>
        <v>0</v>
      </c>
      <c r="BG182" s="97">
        <f t="shared" si="79"/>
        <v>101803.37999999999</v>
      </c>
      <c r="BH182" s="97">
        <f t="shared" si="80"/>
        <v>77267.100000000006</v>
      </c>
      <c r="BI182" s="97">
        <f t="shared" si="81"/>
        <v>146753.88</v>
      </c>
    </row>
    <row r="183" spans="1:61" ht="15" hidden="1" x14ac:dyDescent="0.25">
      <c r="A183" s="212">
        <v>182</v>
      </c>
      <c r="B183" s="88" t="s">
        <v>432</v>
      </c>
      <c r="C183" s="86">
        <v>1961</v>
      </c>
      <c r="D183" s="104" t="s">
        <v>114</v>
      </c>
      <c r="E183" s="158" t="s">
        <v>829</v>
      </c>
      <c r="F183" s="158" t="s">
        <v>823</v>
      </c>
      <c r="G183" s="158">
        <v>0.23</v>
      </c>
      <c r="H183" s="190">
        <v>410</v>
      </c>
      <c r="I183" s="46">
        <v>2843.4375</v>
      </c>
      <c r="J183" s="46">
        <v>423.5625</v>
      </c>
      <c r="K183" s="205"/>
      <c r="L183" s="205">
        <v>100</v>
      </c>
      <c r="M183" s="205"/>
      <c r="N183" s="205">
        <v>120</v>
      </c>
      <c r="O183" s="205"/>
      <c r="P183" s="205"/>
      <c r="Q183" s="205">
        <v>150</v>
      </c>
      <c r="R183" s="194">
        <v>650</v>
      </c>
      <c r="S183" s="194">
        <f t="shared" si="66"/>
        <v>0</v>
      </c>
      <c r="T183" s="194">
        <f t="shared" si="67"/>
        <v>41000</v>
      </c>
      <c r="U183" s="194">
        <f t="shared" si="68"/>
        <v>0</v>
      </c>
      <c r="V183" s="194">
        <f t="shared" si="69"/>
        <v>49200</v>
      </c>
      <c r="X183" s="194">
        <f t="shared" si="70"/>
        <v>0</v>
      </c>
      <c r="Y183" s="194">
        <f t="shared" si="71"/>
        <v>426515.625</v>
      </c>
      <c r="Z183" s="194">
        <f t="shared" si="72"/>
        <v>275315.625</v>
      </c>
      <c r="AA183" s="97">
        <v>1163636.3636363635</v>
      </c>
      <c r="AB183" s="97">
        <v>2181818.1818181816</v>
      </c>
      <c r="AC183" s="97"/>
      <c r="AD183" s="97">
        <v>6.59</v>
      </c>
      <c r="AE183" s="97"/>
      <c r="AF183" s="97">
        <v>9.06</v>
      </c>
      <c r="AG183" s="97"/>
      <c r="AH183" s="97"/>
      <c r="AI183" s="97">
        <v>9.06</v>
      </c>
      <c r="AJ183" s="97">
        <v>358.98</v>
      </c>
      <c r="AK183" s="97">
        <f t="shared" ref="AK183:AK246" si="93">AC183*H183</f>
        <v>0</v>
      </c>
      <c r="AL183" s="97">
        <f t="shared" ref="AL183:AL246" si="94">AD183*H183</f>
        <v>2701.9</v>
      </c>
      <c r="AM183" s="97">
        <f t="shared" ref="AM183:AM246" si="95">AE183*H183</f>
        <v>0</v>
      </c>
      <c r="AN183" s="97">
        <f t="shared" ref="AN183:AN246" si="96">AF183*H183</f>
        <v>3714.6000000000004</v>
      </c>
      <c r="AO183" s="97"/>
      <c r="AP183" s="97">
        <f t="shared" ref="AP183:AP246" si="97">AH183*I183</f>
        <v>0</v>
      </c>
      <c r="AQ183" s="97">
        <f t="shared" ref="AQ183:AQ246" si="98">AI183*I183</f>
        <v>25761.543750000001</v>
      </c>
      <c r="AR183" s="97">
        <f t="shared" ref="AR183:AR246" si="99">AJ183*J183</f>
        <v>152050.46625</v>
      </c>
      <c r="AS183" s="97"/>
      <c r="AT183" s="97">
        <v>48.71</v>
      </c>
      <c r="AU183" s="97"/>
      <c r="AV183" s="97">
        <v>51.18</v>
      </c>
      <c r="AW183" s="97"/>
      <c r="AX183" s="97"/>
      <c r="AY183" s="97">
        <v>60.76</v>
      </c>
      <c r="AZ183" s="97">
        <v>413.64</v>
      </c>
      <c r="BA183" s="97">
        <f t="shared" si="73"/>
        <v>0</v>
      </c>
      <c r="BB183" s="97">
        <f t="shared" si="74"/>
        <v>19971.099999999999</v>
      </c>
      <c r="BC183" s="97">
        <f t="shared" si="75"/>
        <v>0</v>
      </c>
      <c r="BD183" s="97">
        <f t="shared" si="76"/>
        <v>20983.8</v>
      </c>
      <c r="BE183" s="97">
        <f t="shared" si="77"/>
        <v>0</v>
      </c>
      <c r="BF183" s="97">
        <f t="shared" si="78"/>
        <v>0</v>
      </c>
      <c r="BG183" s="97">
        <f t="shared" si="79"/>
        <v>172767.26249999998</v>
      </c>
      <c r="BH183" s="97">
        <f t="shared" si="80"/>
        <v>175202.39249999999</v>
      </c>
      <c r="BI183" s="97">
        <f t="shared" si="81"/>
        <v>213722.16249999998</v>
      </c>
    </row>
    <row r="184" spans="1:61" ht="15" hidden="1" x14ac:dyDescent="0.25">
      <c r="A184" s="213">
        <v>183</v>
      </c>
      <c r="B184" s="87" t="s">
        <v>434</v>
      </c>
      <c r="C184" s="86">
        <v>1961</v>
      </c>
      <c r="D184" s="104" t="s">
        <v>765</v>
      </c>
      <c r="E184" s="163" t="s">
        <v>830</v>
      </c>
      <c r="F184" s="163" t="s">
        <v>823</v>
      </c>
      <c r="G184" s="163">
        <v>0.22</v>
      </c>
      <c r="H184" s="190">
        <v>90</v>
      </c>
      <c r="I184" s="46">
        <v>421.87499999999994</v>
      </c>
      <c r="J184" s="46">
        <v>23.625</v>
      </c>
      <c r="K184" s="205"/>
      <c r="L184" s="205">
        <v>100</v>
      </c>
      <c r="M184" s="205">
        <v>150</v>
      </c>
      <c r="N184" s="205"/>
      <c r="O184" s="205"/>
      <c r="P184" s="205"/>
      <c r="Q184" s="205">
        <v>150</v>
      </c>
      <c r="R184" s="194">
        <v>650</v>
      </c>
      <c r="S184" s="194">
        <f t="shared" si="66"/>
        <v>0</v>
      </c>
      <c r="T184" s="194">
        <f t="shared" si="67"/>
        <v>9000</v>
      </c>
      <c r="U184" s="194">
        <f t="shared" si="68"/>
        <v>13500</v>
      </c>
      <c r="V184" s="194">
        <f t="shared" si="69"/>
        <v>0</v>
      </c>
      <c r="X184" s="194">
        <f t="shared" si="70"/>
        <v>0</v>
      </c>
      <c r="Y184" s="194">
        <f t="shared" si="71"/>
        <v>63281.249999999993</v>
      </c>
      <c r="Z184" s="194">
        <f t="shared" si="72"/>
        <v>15356.25</v>
      </c>
      <c r="AA184" s="97">
        <v>154545.45454545453</v>
      </c>
      <c r="AB184" s="97">
        <v>163636.36363636362</v>
      </c>
      <c r="AC184" s="97"/>
      <c r="AD184" s="97">
        <v>6.59</v>
      </c>
      <c r="AE184" s="97">
        <v>9.06</v>
      </c>
      <c r="AF184" s="97"/>
      <c r="AG184" s="97"/>
      <c r="AH184" s="97"/>
      <c r="AI184" s="97">
        <v>9.06</v>
      </c>
      <c r="AJ184" s="97">
        <v>362.98</v>
      </c>
      <c r="AK184" s="97">
        <f t="shared" si="93"/>
        <v>0</v>
      </c>
      <c r="AL184" s="97">
        <f t="shared" si="94"/>
        <v>593.1</v>
      </c>
      <c r="AM184" s="97">
        <f t="shared" si="95"/>
        <v>815.40000000000009</v>
      </c>
      <c r="AN184" s="97">
        <f t="shared" si="96"/>
        <v>0</v>
      </c>
      <c r="AO184" s="97"/>
      <c r="AP184" s="97">
        <f t="shared" si="97"/>
        <v>0</v>
      </c>
      <c r="AQ184" s="97">
        <f t="shared" si="98"/>
        <v>3822.1874999999995</v>
      </c>
      <c r="AR184" s="97">
        <f t="shared" si="99"/>
        <v>8575.4025000000001</v>
      </c>
      <c r="AS184" s="97"/>
      <c r="AT184" s="97">
        <v>48.71</v>
      </c>
      <c r="AU184" s="97">
        <v>51.18</v>
      </c>
      <c r="AV184" s="97"/>
      <c r="AW184" s="97"/>
      <c r="AX184" s="97"/>
      <c r="AY184" s="97">
        <v>60.76</v>
      </c>
      <c r="AZ184" s="97">
        <v>404.64</v>
      </c>
      <c r="BA184" s="97">
        <f t="shared" si="73"/>
        <v>0</v>
      </c>
      <c r="BB184" s="97">
        <f t="shared" si="74"/>
        <v>4383.8999999999996</v>
      </c>
      <c r="BC184" s="97">
        <f t="shared" si="75"/>
        <v>4606.2</v>
      </c>
      <c r="BD184" s="97">
        <f t="shared" si="76"/>
        <v>0</v>
      </c>
      <c r="BE184" s="97">
        <f t="shared" si="77"/>
        <v>0</v>
      </c>
      <c r="BF184" s="97">
        <f t="shared" si="78"/>
        <v>0</v>
      </c>
      <c r="BG184" s="97">
        <f t="shared" si="79"/>
        <v>25633.124999999996</v>
      </c>
      <c r="BH184" s="97">
        <f t="shared" si="80"/>
        <v>9559.619999999999</v>
      </c>
      <c r="BI184" s="97">
        <f t="shared" si="81"/>
        <v>34623.224999999991</v>
      </c>
    </row>
    <row r="185" spans="1:61" ht="15" hidden="1" x14ac:dyDescent="0.25">
      <c r="A185" s="210">
        <v>184</v>
      </c>
      <c r="B185" s="88" t="s">
        <v>436</v>
      </c>
      <c r="C185" s="86">
        <v>1961</v>
      </c>
      <c r="D185" s="104" t="s">
        <v>114</v>
      </c>
      <c r="E185" s="158" t="s">
        <v>830</v>
      </c>
      <c r="F185" s="158" t="s">
        <v>823</v>
      </c>
      <c r="G185" s="158">
        <v>0.23</v>
      </c>
      <c r="H185" s="190">
        <v>507</v>
      </c>
      <c r="I185" s="46">
        <v>1727.71875</v>
      </c>
      <c r="J185" s="46">
        <v>252.28125</v>
      </c>
      <c r="K185" s="205"/>
      <c r="L185" s="205">
        <v>100</v>
      </c>
      <c r="M185" s="205">
        <v>150</v>
      </c>
      <c r="N185" s="205"/>
      <c r="O185" s="205"/>
      <c r="P185" s="205"/>
      <c r="Q185" s="205">
        <v>150</v>
      </c>
      <c r="R185" s="194">
        <v>650</v>
      </c>
      <c r="S185" s="194">
        <f t="shared" si="66"/>
        <v>0</v>
      </c>
      <c r="T185" s="194">
        <f t="shared" si="67"/>
        <v>50700</v>
      </c>
      <c r="U185" s="194">
        <f t="shared" si="68"/>
        <v>76050</v>
      </c>
      <c r="V185" s="194">
        <f t="shared" si="69"/>
        <v>0</v>
      </c>
      <c r="X185" s="194">
        <f t="shared" si="70"/>
        <v>0</v>
      </c>
      <c r="Y185" s="194">
        <f t="shared" si="71"/>
        <v>259157.8125</v>
      </c>
      <c r="Z185" s="194">
        <f t="shared" si="72"/>
        <v>163982.8125</v>
      </c>
      <c r="AA185" s="97">
        <v>890909.09090909082</v>
      </c>
      <c r="AB185" s="97">
        <v>1636363.6363636362</v>
      </c>
      <c r="AC185" s="97"/>
      <c r="AD185" s="97">
        <v>6.59</v>
      </c>
      <c r="AE185" s="97">
        <v>9.06</v>
      </c>
      <c r="AF185" s="97"/>
      <c r="AG185" s="97"/>
      <c r="AH185" s="97"/>
      <c r="AI185" s="97">
        <v>9.06</v>
      </c>
      <c r="AJ185" s="97">
        <v>358.98</v>
      </c>
      <c r="AK185" s="97">
        <f t="shared" si="93"/>
        <v>0</v>
      </c>
      <c r="AL185" s="97">
        <f t="shared" si="94"/>
        <v>3341.13</v>
      </c>
      <c r="AM185" s="97">
        <f t="shared" si="95"/>
        <v>4593.42</v>
      </c>
      <c r="AN185" s="97">
        <f t="shared" si="96"/>
        <v>0</v>
      </c>
      <c r="AO185" s="97"/>
      <c r="AP185" s="97">
        <f t="shared" si="97"/>
        <v>0</v>
      </c>
      <c r="AQ185" s="97">
        <f t="shared" si="98"/>
        <v>15653.131875000001</v>
      </c>
      <c r="AR185" s="97">
        <f t="shared" si="99"/>
        <v>90563.923125000001</v>
      </c>
      <c r="AS185" s="97"/>
      <c r="AT185" s="97">
        <v>48.71</v>
      </c>
      <c r="AU185" s="97">
        <v>51.18</v>
      </c>
      <c r="AV185" s="97"/>
      <c r="AW185" s="97"/>
      <c r="AX185" s="97"/>
      <c r="AY185" s="97">
        <v>60.76</v>
      </c>
      <c r="AZ185" s="97">
        <v>413.64</v>
      </c>
      <c r="BA185" s="97">
        <f t="shared" si="73"/>
        <v>0</v>
      </c>
      <c r="BB185" s="97">
        <f t="shared" si="74"/>
        <v>24695.97</v>
      </c>
      <c r="BC185" s="97">
        <f t="shared" si="75"/>
        <v>25948.26</v>
      </c>
      <c r="BD185" s="97">
        <f t="shared" si="76"/>
        <v>0</v>
      </c>
      <c r="BE185" s="97">
        <f t="shared" si="77"/>
        <v>0</v>
      </c>
      <c r="BF185" s="97">
        <f t="shared" si="78"/>
        <v>0</v>
      </c>
      <c r="BG185" s="97">
        <f t="shared" si="79"/>
        <v>104976.19125</v>
      </c>
      <c r="BH185" s="97">
        <f t="shared" si="80"/>
        <v>104353.61624999999</v>
      </c>
      <c r="BI185" s="97">
        <f t="shared" si="81"/>
        <v>155620.42125000001</v>
      </c>
    </row>
    <row r="186" spans="1:61" ht="15" hidden="1" x14ac:dyDescent="0.25">
      <c r="A186" s="210">
        <v>185</v>
      </c>
      <c r="B186" s="88" t="s">
        <v>438</v>
      </c>
      <c r="C186" s="86">
        <v>1961</v>
      </c>
      <c r="D186" s="104" t="s">
        <v>114</v>
      </c>
      <c r="E186" s="158" t="s">
        <v>830</v>
      </c>
      <c r="F186" s="158" t="s">
        <v>823</v>
      </c>
      <c r="G186" s="158">
        <v>0.23</v>
      </c>
      <c r="H186" s="190">
        <v>507</v>
      </c>
      <c r="I186" s="46">
        <v>1727.71875</v>
      </c>
      <c r="J186" s="46">
        <v>252.28125</v>
      </c>
      <c r="K186" s="205"/>
      <c r="L186" s="205">
        <v>100</v>
      </c>
      <c r="M186" s="205">
        <v>150</v>
      </c>
      <c r="N186" s="205"/>
      <c r="O186" s="205"/>
      <c r="P186" s="205"/>
      <c r="Q186" s="205">
        <v>150</v>
      </c>
      <c r="R186" s="194">
        <v>650</v>
      </c>
      <c r="S186" s="194">
        <f t="shared" si="66"/>
        <v>0</v>
      </c>
      <c r="T186" s="194">
        <f t="shared" si="67"/>
        <v>50700</v>
      </c>
      <c r="U186" s="194">
        <f t="shared" si="68"/>
        <v>76050</v>
      </c>
      <c r="V186" s="194">
        <f t="shared" si="69"/>
        <v>0</v>
      </c>
      <c r="X186" s="194">
        <f t="shared" si="70"/>
        <v>0</v>
      </c>
      <c r="Y186" s="194">
        <f t="shared" si="71"/>
        <v>259157.8125</v>
      </c>
      <c r="Z186" s="194">
        <f t="shared" si="72"/>
        <v>163982.8125</v>
      </c>
      <c r="AA186" s="97">
        <v>890909.09090909082</v>
      </c>
      <c r="AB186" s="97">
        <v>1636363.6363636362</v>
      </c>
      <c r="AC186" s="97"/>
      <c r="AD186" s="97">
        <v>6.59</v>
      </c>
      <c r="AE186" s="97">
        <v>9.06</v>
      </c>
      <c r="AF186" s="97"/>
      <c r="AG186" s="97"/>
      <c r="AH186" s="97"/>
      <c r="AI186" s="97">
        <v>9.06</v>
      </c>
      <c r="AJ186" s="97">
        <v>358.98</v>
      </c>
      <c r="AK186" s="97">
        <f t="shared" si="93"/>
        <v>0</v>
      </c>
      <c r="AL186" s="97">
        <f t="shared" si="94"/>
        <v>3341.13</v>
      </c>
      <c r="AM186" s="97">
        <f t="shared" si="95"/>
        <v>4593.42</v>
      </c>
      <c r="AN186" s="97">
        <f t="shared" si="96"/>
        <v>0</v>
      </c>
      <c r="AO186" s="97"/>
      <c r="AP186" s="97">
        <f t="shared" si="97"/>
        <v>0</v>
      </c>
      <c r="AQ186" s="97">
        <f t="shared" si="98"/>
        <v>15653.131875000001</v>
      </c>
      <c r="AR186" s="97">
        <f t="shared" si="99"/>
        <v>90563.923125000001</v>
      </c>
      <c r="AS186" s="97"/>
      <c r="AT186" s="97">
        <v>48.71</v>
      </c>
      <c r="AU186" s="97">
        <v>51.18</v>
      </c>
      <c r="AV186" s="97"/>
      <c r="AW186" s="97"/>
      <c r="AX186" s="97"/>
      <c r="AY186" s="97">
        <v>60.76</v>
      </c>
      <c r="AZ186" s="97">
        <v>413.64</v>
      </c>
      <c r="BA186" s="97">
        <f t="shared" si="73"/>
        <v>0</v>
      </c>
      <c r="BB186" s="97">
        <f t="shared" si="74"/>
        <v>24695.97</v>
      </c>
      <c r="BC186" s="97">
        <f t="shared" si="75"/>
        <v>25948.26</v>
      </c>
      <c r="BD186" s="97">
        <f t="shared" si="76"/>
        <v>0</v>
      </c>
      <c r="BE186" s="97">
        <f t="shared" si="77"/>
        <v>0</v>
      </c>
      <c r="BF186" s="97">
        <f t="shared" si="78"/>
        <v>0</v>
      </c>
      <c r="BG186" s="97">
        <f t="shared" si="79"/>
        <v>104976.19125</v>
      </c>
      <c r="BH186" s="97">
        <f t="shared" si="80"/>
        <v>104353.61624999999</v>
      </c>
      <c r="BI186" s="97">
        <f t="shared" si="81"/>
        <v>155620.42125000001</v>
      </c>
    </row>
    <row r="187" spans="1:61" ht="15" hidden="1" x14ac:dyDescent="0.25">
      <c r="A187" s="213">
        <v>186</v>
      </c>
      <c r="B187" s="87" t="s">
        <v>440</v>
      </c>
      <c r="C187" s="86">
        <v>1946</v>
      </c>
      <c r="D187" s="104" t="s">
        <v>101</v>
      </c>
      <c r="E187" s="163" t="s">
        <v>830</v>
      </c>
      <c r="F187" s="163" t="s">
        <v>823</v>
      </c>
      <c r="G187" s="163">
        <v>0.23</v>
      </c>
      <c r="H187" s="190">
        <v>405</v>
      </c>
      <c r="I187" s="46">
        <v>967.96874999999977</v>
      </c>
      <c r="J187" s="46">
        <v>121.03125</v>
      </c>
      <c r="K187" s="205"/>
      <c r="L187" s="205">
        <v>100</v>
      </c>
      <c r="M187" s="205">
        <v>150</v>
      </c>
      <c r="N187" s="205"/>
      <c r="O187" s="205"/>
      <c r="P187" s="205"/>
      <c r="Q187" s="205">
        <v>150</v>
      </c>
      <c r="R187" s="194">
        <v>650</v>
      </c>
      <c r="S187" s="194">
        <f t="shared" si="66"/>
        <v>0</v>
      </c>
      <c r="T187" s="194">
        <f t="shared" si="67"/>
        <v>40500</v>
      </c>
      <c r="U187" s="194">
        <f t="shared" si="68"/>
        <v>60750</v>
      </c>
      <c r="V187" s="194">
        <f t="shared" si="69"/>
        <v>0</v>
      </c>
      <c r="X187" s="194">
        <f t="shared" si="70"/>
        <v>0</v>
      </c>
      <c r="Y187" s="194">
        <f t="shared" si="71"/>
        <v>145195.31249999997</v>
      </c>
      <c r="Z187" s="194">
        <f t="shared" si="72"/>
        <v>78670.3125</v>
      </c>
      <c r="AA187" s="97">
        <v>563636.36363636353</v>
      </c>
      <c r="AB187" s="97">
        <v>981818.18181818177</v>
      </c>
      <c r="AC187" s="97"/>
      <c r="AD187" s="97">
        <v>6.59</v>
      </c>
      <c r="AE187" s="97">
        <v>9.06</v>
      </c>
      <c r="AF187" s="97"/>
      <c r="AG187" s="97"/>
      <c r="AH187" s="97"/>
      <c r="AI187" s="97">
        <v>9.06</v>
      </c>
      <c r="AJ187" s="97">
        <v>362.98</v>
      </c>
      <c r="AK187" s="97">
        <f t="shared" si="93"/>
        <v>0</v>
      </c>
      <c r="AL187" s="97">
        <f t="shared" si="94"/>
        <v>2668.95</v>
      </c>
      <c r="AM187" s="97">
        <f t="shared" si="95"/>
        <v>3669.3</v>
      </c>
      <c r="AN187" s="97">
        <f t="shared" si="96"/>
        <v>0</v>
      </c>
      <c r="AO187" s="97"/>
      <c r="AP187" s="97">
        <f t="shared" si="97"/>
        <v>0</v>
      </c>
      <c r="AQ187" s="97">
        <f t="shared" si="98"/>
        <v>8769.7968749999982</v>
      </c>
      <c r="AR187" s="97">
        <f t="shared" si="99"/>
        <v>43931.923125000001</v>
      </c>
      <c r="AS187" s="97"/>
      <c r="AT187" s="97">
        <v>48.71</v>
      </c>
      <c r="AU187" s="97">
        <v>51.18</v>
      </c>
      <c r="AV187" s="97"/>
      <c r="AW187" s="97"/>
      <c r="AX187" s="97"/>
      <c r="AY187" s="97">
        <v>60.76</v>
      </c>
      <c r="AZ187" s="97">
        <v>404.64</v>
      </c>
      <c r="BA187" s="97">
        <f t="shared" si="73"/>
        <v>0</v>
      </c>
      <c r="BB187" s="97">
        <f t="shared" si="74"/>
        <v>19727.55</v>
      </c>
      <c r="BC187" s="97">
        <f t="shared" si="75"/>
        <v>20727.900000000001</v>
      </c>
      <c r="BD187" s="97">
        <f t="shared" si="76"/>
        <v>0</v>
      </c>
      <c r="BE187" s="97">
        <f t="shared" si="77"/>
        <v>0</v>
      </c>
      <c r="BF187" s="97">
        <f t="shared" si="78"/>
        <v>0</v>
      </c>
      <c r="BG187" s="97">
        <f t="shared" si="79"/>
        <v>58813.781249999985</v>
      </c>
      <c r="BH187" s="97">
        <f t="shared" si="80"/>
        <v>48974.084999999999</v>
      </c>
      <c r="BI187" s="97">
        <f t="shared" si="81"/>
        <v>99269.231249999983</v>
      </c>
    </row>
    <row r="188" spans="1:61" ht="15" hidden="1" x14ac:dyDescent="0.25">
      <c r="A188" s="213">
        <v>187</v>
      </c>
      <c r="B188" s="87" t="s">
        <v>442</v>
      </c>
      <c r="C188" s="86">
        <v>1946</v>
      </c>
      <c r="D188" s="104" t="s">
        <v>101</v>
      </c>
      <c r="E188" s="163" t="s">
        <v>830</v>
      </c>
      <c r="F188" s="163" t="s">
        <v>823</v>
      </c>
      <c r="G188" s="163">
        <v>0.23</v>
      </c>
      <c r="H188" s="190">
        <v>175</v>
      </c>
      <c r="I188" s="46">
        <v>523.48124999999993</v>
      </c>
      <c r="J188" s="46">
        <v>50.71875</v>
      </c>
      <c r="K188" s="205"/>
      <c r="L188" s="205">
        <v>100</v>
      </c>
      <c r="M188" s="205">
        <v>150</v>
      </c>
      <c r="N188" s="205"/>
      <c r="O188" s="205"/>
      <c r="P188" s="205"/>
      <c r="Q188" s="205">
        <v>150</v>
      </c>
      <c r="R188" s="194">
        <v>650</v>
      </c>
      <c r="S188" s="194">
        <f t="shared" si="66"/>
        <v>0</v>
      </c>
      <c r="T188" s="194">
        <f t="shared" si="67"/>
        <v>17500</v>
      </c>
      <c r="U188" s="194">
        <f t="shared" si="68"/>
        <v>26250</v>
      </c>
      <c r="V188" s="194">
        <f t="shared" si="69"/>
        <v>0</v>
      </c>
      <c r="X188" s="194">
        <f t="shared" si="70"/>
        <v>0</v>
      </c>
      <c r="Y188" s="194">
        <f t="shared" si="71"/>
        <v>78522.187499999985</v>
      </c>
      <c r="Z188" s="194">
        <f t="shared" si="72"/>
        <v>32967.1875</v>
      </c>
      <c r="AA188" s="97">
        <v>236363.63636363635</v>
      </c>
      <c r="AB188" s="97">
        <v>327272.72727272724</v>
      </c>
      <c r="AC188" s="97"/>
      <c r="AD188" s="97">
        <v>6.59</v>
      </c>
      <c r="AE188" s="97">
        <v>9.06</v>
      </c>
      <c r="AF188" s="97"/>
      <c r="AG188" s="97"/>
      <c r="AH188" s="97"/>
      <c r="AI188" s="97">
        <v>9.06</v>
      </c>
      <c r="AJ188" s="97">
        <v>362.98</v>
      </c>
      <c r="AK188" s="97">
        <f t="shared" si="93"/>
        <v>0</v>
      </c>
      <c r="AL188" s="97">
        <f t="shared" si="94"/>
        <v>1153.25</v>
      </c>
      <c r="AM188" s="97">
        <f t="shared" si="95"/>
        <v>1585.5</v>
      </c>
      <c r="AN188" s="97">
        <f t="shared" si="96"/>
        <v>0</v>
      </c>
      <c r="AO188" s="97"/>
      <c r="AP188" s="97">
        <f t="shared" si="97"/>
        <v>0</v>
      </c>
      <c r="AQ188" s="97">
        <f t="shared" si="98"/>
        <v>4742.7401249999994</v>
      </c>
      <c r="AR188" s="97">
        <f t="shared" si="99"/>
        <v>18409.891875000001</v>
      </c>
      <c r="AS188" s="97"/>
      <c r="AT188" s="97">
        <v>48.71</v>
      </c>
      <c r="AU188" s="97">
        <v>51.18</v>
      </c>
      <c r="AV188" s="97"/>
      <c r="AW188" s="97"/>
      <c r="AX188" s="97"/>
      <c r="AY188" s="97">
        <v>60.76</v>
      </c>
      <c r="AZ188" s="97">
        <v>404.64</v>
      </c>
      <c r="BA188" s="97">
        <f t="shared" si="73"/>
        <v>0</v>
      </c>
      <c r="BB188" s="97">
        <f t="shared" si="74"/>
        <v>8524.25</v>
      </c>
      <c r="BC188" s="97">
        <f t="shared" si="75"/>
        <v>8956.5</v>
      </c>
      <c r="BD188" s="97">
        <f t="shared" si="76"/>
        <v>0</v>
      </c>
      <c r="BE188" s="97">
        <f t="shared" si="77"/>
        <v>0</v>
      </c>
      <c r="BF188" s="97">
        <f t="shared" si="78"/>
        <v>0</v>
      </c>
      <c r="BG188" s="97">
        <f t="shared" si="79"/>
        <v>31806.720749999993</v>
      </c>
      <c r="BH188" s="97">
        <f t="shared" si="80"/>
        <v>20522.834999999999</v>
      </c>
      <c r="BI188" s="97">
        <f t="shared" si="81"/>
        <v>49287.470749999993</v>
      </c>
    </row>
    <row r="189" spans="1:61" ht="15" hidden="1" x14ac:dyDescent="0.25">
      <c r="A189" s="213">
        <v>188</v>
      </c>
      <c r="B189" s="87" t="s">
        <v>444</v>
      </c>
      <c r="C189" s="86">
        <v>1946</v>
      </c>
      <c r="D189" s="104" t="s">
        <v>101</v>
      </c>
      <c r="E189" s="163" t="s">
        <v>830</v>
      </c>
      <c r="F189" s="163" t="s">
        <v>823</v>
      </c>
      <c r="G189" s="163">
        <v>0.23</v>
      </c>
      <c r="H189" s="190">
        <v>175</v>
      </c>
      <c r="I189" s="46">
        <v>349.67499999999995</v>
      </c>
      <c r="J189" s="46">
        <v>33.125</v>
      </c>
      <c r="K189" s="205"/>
      <c r="L189" s="205">
        <v>100</v>
      </c>
      <c r="M189" s="205">
        <v>150</v>
      </c>
      <c r="N189" s="205"/>
      <c r="O189" s="205"/>
      <c r="P189" s="205"/>
      <c r="Q189" s="205">
        <v>150</v>
      </c>
      <c r="R189" s="194">
        <v>650</v>
      </c>
      <c r="S189" s="194">
        <f t="shared" si="66"/>
        <v>0</v>
      </c>
      <c r="T189" s="194">
        <f t="shared" si="67"/>
        <v>17500</v>
      </c>
      <c r="U189" s="194">
        <f t="shared" si="68"/>
        <v>26250</v>
      </c>
      <c r="V189" s="194">
        <f t="shared" si="69"/>
        <v>0</v>
      </c>
      <c r="X189" s="194">
        <f t="shared" si="70"/>
        <v>0</v>
      </c>
      <c r="Y189" s="194">
        <f t="shared" si="71"/>
        <v>52451.249999999993</v>
      </c>
      <c r="Z189" s="194">
        <f t="shared" si="72"/>
        <v>21531.25</v>
      </c>
      <c r="AA189" s="97">
        <v>181818.18181818179</v>
      </c>
      <c r="AB189" s="97">
        <v>218181.81818181818</v>
      </c>
      <c r="AC189" s="97"/>
      <c r="AD189" s="97">
        <v>6.59</v>
      </c>
      <c r="AE189" s="97">
        <v>9.06</v>
      </c>
      <c r="AF189" s="97"/>
      <c r="AG189" s="97"/>
      <c r="AH189" s="97"/>
      <c r="AI189" s="97">
        <v>9.06</v>
      </c>
      <c r="AJ189" s="97">
        <v>362.98</v>
      </c>
      <c r="AK189" s="97">
        <f t="shared" si="93"/>
        <v>0</v>
      </c>
      <c r="AL189" s="97">
        <f t="shared" si="94"/>
        <v>1153.25</v>
      </c>
      <c r="AM189" s="97">
        <f t="shared" si="95"/>
        <v>1585.5</v>
      </c>
      <c r="AN189" s="97">
        <f t="shared" si="96"/>
        <v>0</v>
      </c>
      <c r="AO189" s="97"/>
      <c r="AP189" s="97">
        <f t="shared" si="97"/>
        <v>0</v>
      </c>
      <c r="AQ189" s="97">
        <f t="shared" si="98"/>
        <v>3168.0554999999999</v>
      </c>
      <c r="AR189" s="97">
        <f t="shared" si="99"/>
        <v>12023.712500000001</v>
      </c>
      <c r="AS189" s="97"/>
      <c r="AT189" s="97">
        <v>48.71</v>
      </c>
      <c r="AU189" s="97">
        <v>51.18</v>
      </c>
      <c r="AV189" s="97"/>
      <c r="AW189" s="97"/>
      <c r="AX189" s="97"/>
      <c r="AY189" s="97">
        <v>60.76</v>
      </c>
      <c r="AZ189" s="97">
        <v>404.64</v>
      </c>
      <c r="BA189" s="97">
        <f t="shared" si="73"/>
        <v>0</v>
      </c>
      <c r="BB189" s="97">
        <f t="shared" si="74"/>
        <v>8524.25</v>
      </c>
      <c r="BC189" s="97">
        <f t="shared" si="75"/>
        <v>8956.5</v>
      </c>
      <c r="BD189" s="97">
        <f t="shared" si="76"/>
        <v>0</v>
      </c>
      <c r="BE189" s="97">
        <f t="shared" si="77"/>
        <v>0</v>
      </c>
      <c r="BF189" s="97">
        <f t="shared" si="78"/>
        <v>0</v>
      </c>
      <c r="BG189" s="97">
        <f t="shared" si="79"/>
        <v>21246.252999999997</v>
      </c>
      <c r="BH189" s="97">
        <f t="shared" si="80"/>
        <v>13403.699999999999</v>
      </c>
      <c r="BI189" s="97">
        <f t="shared" si="81"/>
        <v>38727.002999999997</v>
      </c>
    </row>
    <row r="190" spans="1:61" ht="15" hidden="1" x14ac:dyDescent="0.25">
      <c r="A190" s="213">
        <v>189</v>
      </c>
      <c r="B190" s="87" t="s">
        <v>446</v>
      </c>
      <c r="C190" s="86">
        <v>1946</v>
      </c>
      <c r="D190" s="104" t="s">
        <v>101</v>
      </c>
      <c r="E190" s="163" t="s">
        <v>830</v>
      </c>
      <c r="F190" s="163" t="s">
        <v>823</v>
      </c>
      <c r="G190" s="163">
        <v>0.23</v>
      </c>
      <c r="H190" s="190">
        <v>175</v>
      </c>
      <c r="I190" s="46">
        <v>349.67499999999995</v>
      </c>
      <c r="J190" s="46">
        <v>33.125</v>
      </c>
      <c r="K190" s="205"/>
      <c r="L190" s="205">
        <v>100</v>
      </c>
      <c r="M190" s="205">
        <v>150</v>
      </c>
      <c r="N190" s="205"/>
      <c r="O190" s="205"/>
      <c r="P190" s="205"/>
      <c r="Q190" s="205">
        <v>150</v>
      </c>
      <c r="R190" s="194">
        <v>650</v>
      </c>
      <c r="S190" s="194">
        <f t="shared" si="66"/>
        <v>0</v>
      </c>
      <c r="T190" s="194">
        <f t="shared" si="67"/>
        <v>17500</v>
      </c>
      <c r="U190" s="194">
        <f t="shared" si="68"/>
        <v>26250</v>
      </c>
      <c r="V190" s="194">
        <f t="shared" si="69"/>
        <v>0</v>
      </c>
      <c r="X190" s="194">
        <f t="shared" si="70"/>
        <v>0</v>
      </c>
      <c r="Y190" s="194">
        <f t="shared" si="71"/>
        <v>52451.249999999993</v>
      </c>
      <c r="Z190" s="194">
        <f t="shared" si="72"/>
        <v>21531.25</v>
      </c>
      <c r="AA190" s="97">
        <v>181818.18181818179</v>
      </c>
      <c r="AB190" s="97">
        <v>218181.81818181818</v>
      </c>
      <c r="AC190" s="97"/>
      <c r="AD190" s="97">
        <v>6.59</v>
      </c>
      <c r="AE190" s="97">
        <v>9.06</v>
      </c>
      <c r="AF190" s="97"/>
      <c r="AG190" s="97"/>
      <c r="AH190" s="97"/>
      <c r="AI190" s="97">
        <v>9.06</v>
      </c>
      <c r="AJ190" s="97">
        <v>362.98</v>
      </c>
      <c r="AK190" s="97">
        <f t="shared" si="93"/>
        <v>0</v>
      </c>
      <c r="AL190" s="97">
        <f t="shared" si="94"/>
        <v>1153.25</v>
      </c>
      <c r="AM190" s="97">
        <f t="shared" si="95"/>
        <v>1585.5</v>
      </c>
      <c r="AN190" s="97">
        <f t="shared" si="96"/>
        <v>0</v>
      </c>
      <c r="AO190" s="97"/>
      <c r="AP190" s="97">
        <f t="shared" si="97"/>
        <v>0</v>
      </c>
      <c r="AQ190" s="97">
        <f t="shared" si="98"/>
        <v>3168.0554999999999</v>
      </c>
      <c r="AR190" s="97">
        <f t="shared" si="99"/>
        <v>12023.712500000001</v>
      </c>
      <c r="AS190" s="97"/>
      <c r="AT190" s="97">
        <v>48.71</v>
      </c>
      <c r="AU190" s="97">
        <v>51.18</v>
      </c>
      <c r="AV190" s="97"/>
      <c r="AW190" s="97"/>
      <c r="AX190" s="97"/>
      <c r="AY190" s="97">
        <v>60.76</v>
      </c>
      <c r="AZ190" s="97">
        <v>404.64</v>
      </c>
      <c r="BA190" s="97">
        <f t="shared" si="73"/>
        <v>0</v>
      </c>
      <c r="BB190" s="97">
        <f t="shared" si="74"/>
        <v>8524.25</v>
      </c>
      <c r="BC190" s="97">
        <f t="shared" si="75"/>
        <v>8956.5</v>
      </c>
      <c r="BD190" s="97">
        <f t="shared" si="76"/>
        <v>0</v>
      </c>
      <c r="BE190" s="97">
        <f t="shared" si="77"/>
        <v>0</v>
      </c>
      <c r="BF190" s="97">
        <f t="shared" si="78"/>
        <v>0</v>
      </c>
      <c r="BG190" s="97">
        <f t="shared" si="79"/>
        <v>21246.252999999997</v>
      </c>
      <c r="BH190" s="97">
        <f t="shared" si="80"/>
        <v>13403.699999999999</v>
      </c>
      <c r="BI190" s="97">
        <f t="shared" si="81"/>
        <v>38727.002999999997</v>
      </c>
    </row>
    <row r="191" spans="1:61" ht="15" hidden="1" x14ac:dyDescent="0.25">
      <c r="A191" s="213">
        <v>190</v>
      </c>
      <c r="B191" s="87" t="s">
        <v>448</v>
      </c>
      <c r="C191" s="86">
        <v>1946</v>
      </c>
      <c r="D191" s="104" t="s">
        <v>101</v>
      </c>
      <c r="E191" s="163" t="s">
        <v>830</v>
      </c>
      <c r="F191" s="163" t="s">
        <v>823</v>
      </c>
      <c r="G191" s="163">
        <v>0.23</v>
      </c>
      <c r="H191" s="190">
        <v>175</v>
      </c>
      <c r="I191" s="46">
        <v>523.48124999999993</v>
      </c>
      <c r="J191" s="46">
        <v>50.71875</v>
      </c>
      <c r="K191" s="205"/>
      <c r="L191" s="205">
        <v>100</v>
      </c>
      <c r="M191" s="205">
        <v>150</v>
      </c>
      <c r="N191" s="205"/>
      <c r="O191" s="205"/>
      <c r="P191" s="205"/>
      <c r="Q191" s="205">
        <v>150</v>
      </c>
      <c r="R191" s="194">
        <v>650</v>
      </c>
      <c r="S191" s="194">
        <f t="shared" si="66"/>
        <v>0</v>
      </c>
      <c r="T191" s="194">
        <f t="shared" si="67"/>
        <v>17500</v>
      </c>
      <c r="U191" s="194">
        <f t="shared" si="68"/>
        <v>26250</v>
      </c>
      <c r="V191" s="194">
        <f t="shared" si="69"/>
        <v>0</v>
      </c>
      <c r="X191" s="194">
        <f t="shared" si="70"/>
        <v>0</v>
      </c>
      <c r="Y191" s="194">
        <f t="shared" si="71"/>
        <v>78522.187499999985</v>
      </c>
      <c r="Z191" s="194">
        <f t="shared" si="72"/>
        <v>32967.1875</v>
      </c>
      <c r="AA191" s="97">
        <v>236363.63636363635</v>
      </c>
      <c r="AB191" s="97">
        <v>327272.72727272724</v>
      </c>
      <c r="AC191" s="97"/>
      <c r="AD191" s="97">
        <v>6.59</v>
      </c>
      <c r="AE191" s="97">
        <v>9.06</v>
      </c>
      <c r="AF191" s="97"/>
      <c r="AG191" s="97"/>
      <c r="AH191" s="97"/>
      <c r="AI191" s="97">
        <v>9.06</v>
      </c>
      <c r="AJ191" s="97">
        <v>362.98</v>
      </c>
      <c r="AK191" s="97">
        <f t="shared" si="93"/>
        <v>0</v>
      </c>
      <c r="AL191" s="97">
        <f t="shared" si="94"/>
        <v>1153.25</v>
      </c>
      <c r="AM191" s="97">
        <f t="shared" si="95"/>
        <v>1585.5</v>
      </c>
      <c r="AN191" s="97">
        <f t="shared" si="96"/>
        <v>0</v>
      </c>
      <c r="AO191" s="97"/>
      <c r="AP191" s="97">
        <f t="shared" si="97"/>
        <v>0</v>
      </c>
      <c r="AQ191" s="97">
        <f t="shared" si="98"/>
        <v>4742.7401249999994</v>
      </c>
      <c r="AR191" s="97">
        <f t="shared" si="99"/>
        <v>18409.891875000001</v>
      </c>
      <c r="AS191" s="97"/>
      <c r="AT191" s="97">
        <v>48.71</v>
      </c>
      <c r="AU191" s="97">
        <v>51.18</v>
      </c>
      <c r="AV191" s="97"/>
      <c r="AW191" s="97"/>
      <c r="AX191" s="97"/>
      <c r="AY191" s="97">
        <v>60.76</v>
      </c>
      <c r="AZ191" s="97">
        <v>404.64</v>
      </c>
      <c r="BA191" s="97">
        <f t="shared" si="73"/>
        <v>0</v>
      </c>
      <c r="BB191" s="97">
        <f t="shared" si="74"/>
        <v>8524.25</v>
      </c>
      <c r="BC191" s="97">
        <f t="shared" si="75"/>
        <v>8956.5</v>
      </c>
      <c r="BD191" s="97">
        <f t="shared" si="76"/>
        <v>0</v>
      </c>
      <c r="BE191" s="97">
        <f t="shared" si="77"/>
        <v>0</v>
      </c>
      <c r="BF191" s="97">
        <f t="shared" si="78"/>
        <v>0</v>
      </c>
      <c r="BG191" s="97">
        <f t="shared" si="79"/>
        <v>31806.720749999993</v>
      </c>
      <c r="BH191" s="97">
        <f t="shared" si="80"/>
        <v>20522.834999999999</v>
      </c>
      <c r="BI191" s="97">
        <f t="shared" si="81"/>
        <v>49287.470749999993</v>
      </c>
    </row>
    <row r="192" spans="1:61" ht="15" hidden="1" x14ac:dyDescent="0.25">
      <c r="A192" s="213">
        <v>191</v>
      </c>
      <c r="B192" s="87" t="s">
        <v>450</v>
      </c>
      <c r="C192" s="86">
        <v>1946</v>
      </c>
      <c r="D192" s="104" t="s">
        <v>101</v>
      </c>
      <c r="E192" s="163" t="s">
        <v>830</v>
      </c>
      <c r="F192" s="163" t="s">
        <v>823</v>
      </c>
      <c r="G192" s="163">
        <v>0.23</v>
      </c>
      <c r="H192" s="190">
        <v>175</v>
      </c>
      <c r="I192" s="46">
        <v>523.48124999999993</v>
      </c>
      <c r="J192" s="46">
        <v>50.71875</v>
      </c>
      <c r="K192" s="205"/>
      <c r="L192" s="205">
        <v>100</v>
      </c>
      <c r="M192" s="205">
        <v>150</v>
      </c>
      <c r="N192" s="205"/>
      <c r="O192" s="205"/>
      <c r="P192" s="205"/>
      <c r="Q192" s="205">
        <v>150</v>
      </c>
      <c r="R192" s="194">
        <v>650</v>
      </c>
      <c r="S192" s="194">
        <f t="shared" si="66"/>
        <v>0</v>
      </c>
      <c r="T192" s="194">
        <f t="shared" si="67"/>
        <v>17500</v>
      </c>
      <c r="U192" s="194">
        <f t="shared" si="68"/>
        <v>26250</v>
      </c>
      <c r="V192" s="194">
        <f t="shared" si="69"/>
        <v>0</v>
      </c>
      <c r="X192" s="194">
        <f t="shared" si="70"/>
        <v>0</v>
      </c>
      <c r="Y192" s="194">
        <f t="shared" si="71"/>
        <v>78522.187499999985</v>
      </c>
      <c r="Z192" s="194">
        <f t="shared" si="72"/>
        <v>32967.1875</v>
      </c>
      <c r="AA192" s="97">
        <v>236363.63636363635</v>
      </c>
      <c r="AB192" s="97">
        <v>327272.72727272724</v>
      </c>
      <c r="AC192" s="97"/>
      <c r="AD192" s="97">
        <v>6.59</v>
      </c>
      <c r="AE192" s="97">
        <v>9.06</v>
      </c>
      <c r="AF192" s="97"/>
      <c r="AG192" s="97"/>
      <c r="AH192" s="97"/>
      <c r="AI192" s="97">
        <v>9.06</v>
      </c>
      <c r="AJ192" s="97">
        <v>362.98</v>
      </c>
      <c r="AK192" s="97">
        <f t="shared" si="93"/>
        <v>0</v>
      </c>
      <c r="AL192" s="97">
        <f t="shared" si="94"/>
        <v>1153.25</v>
      </c>
      <c r="AM192" s="97">
        <f t="shared" si="95"/>
        <v>1585.5</v>
      </c>
      <c r="AN192" s="97">
        <f t="shared" si="96"/>
        <v>0</v>
      </c>
      <c r="AO192" s="97"/>
      <c r="AP192" s="97">
        <f t="shared" si="97"/>
        <v>0</v>
      </c>
      <c r="AQ192" s="97">
        <f t="shared" si="98"/>
        <v>4742.7401249999994</v>
      </c>
      <c r="AR192" s="97">
        <f t="shared" si="99"/>
        <v>18409.891875000001</v>
      </c>
      <c r="AS192" s="97"/>
      <c r="AT192" s="97">
        <v>48.71</v>
      </c>
      <c r="AU192" s="97">
        <v>51.18</v>
      </c>
      <c r="AV192" s="97"/>
      <c r="AW192" s="97"/>
      <c r="AX192" s="97"/>
      <c r="AY192" s="97">
        <v>60.76</v>
      </c>
      <c r="AZ192" s="97">
        <v>404.64</v>
      </c>
      <c r="BA192" s="97">
        <f t="shared" si="73"/>
        <v>0</v>
      </c>
      <c r="BB192" s="97">
        <f t="shared" si="74"/>
        <v>8524.25</v>
      </c>
      <c r="BC192" s="97">
        <f t="shared" si="75"/>
        <v>8956.5</v>
      </c>
      <c r="BD192" s="97">
        <f t="shared" si="76"/>
        <v>0</v>
      </c>
      <c r="BE192" s="97">
        <f t="shared" si="77"/>
        <v>0</v>
      </c>
      <c r="BF192" s="97">
        <f t="shared" si="78"/>
        <v>0</v>
      </c>
      <c r="BG192" s="97">
        <f t="shared" si="79"/>
        <v>31806.720749999993</v>
      </c>
      <c r="BH192" s="97">
        <f t="shared" si="80"/>
        <v>20522.834999999999</v>
      </c>
      <c r="BI192" s="97">
        <f t="shared" si="81"/>
        <v>49287.470749999993</v>
      </c>
    </row>
    <row r="193" spans="1:61" ht="15" hidden="1" x14ac:dyDescent="0.25">
      <c r="A193" s="213">
        <v>192</v>
      </c>
      <c r="B193" s="88" t="s">
        <v>452</v>
      </c>
      <c r="C193" s="86">
        <v>1981</v>
      </c>
      <c r="D193" s="104" t="s">
        <v>763</v>
      </c>
      <c r="E193" s="158" t="s">
        <v>830</v>
      </c>
      <c r="F193" s="158" t="s">
        <v>829</v>
      </c>
      <c r="G193" s="158">
        <v>0.23</v>
      </c>
      <c r="H193" s="190">
        <v>1498</v>
      </c>
      <c r="I193" s="46">
        <v>7347.4375</v>
      </c>
      <c r="J193" s="46">
        <v>1529.5625</v>
      </c>
      <c r="K193" s="205">
        <v>100</v>
      </c>
      <c r="L193" s="205"/>
      <c r="M193" s="205">
        <v>150</v>
      </c>
      <c r="N193" s="205"/>
      <c r="O193" s="205"/>
      <c r="P193" s="205"/>
      <c r="Q193" s="205">
        <v>150</v>
      </c>
      <c r="R193" s="194">
        <v>650</v>
      </c>
      <c r="S193" s="194">
        <f t="shared" si="66"/>
        <v>149800</v>
      </c>
      <c r="T193" s="194">
        <f t="shared" si="67"/>
        <v>0</v>
      </c>
      <c r="U193" s="194">
        <f t="shared" si="68"/>
        <v>224700</v>
      </c>
      <c r="V193" s="194">
        <f t="shared" si="69"/>
        <v>0</v>
      </c>
      <c r="X193" s="194">
        <f t="shared" si="70"/>
        <v>0</v>
      </c>
      <c r="Y193" s="194">
        <f t="shared" si="71"/>
        <v>1102115.625</v>
      </c>
      <c r="Z193" s="194">
        <f t="shared" si="72"/>
        <v>994215.625</v>
      </c>
      <c r="AA193" s="97">
        <v>4436363.6363636358</v>
      </c>
      <c r="AB193" s="97">
        <v>8727272.7272727266</v>
      </c>
      <c r="AC193" s="97">
        <v>21.06</v>
      </c>
      <c r="AD193" s="97"/>
      <c r="AE193" s="97">
        <v>9.06</v>
      </c>
      <c r="AF193" s="97"/>
      <c r="AG193" s="97"/>
      <c r="AH193" s="97"/>
      <c r="AI193" s="97">
        <v>7.54</v>
      </c>
      <c r="AJ193" s="97">
        <v>306.36</v>
      </c>
      <c r="AK193" s="97">
        <f t="shared" si="93"/>
        <v>31547.879999999997</v>
      </c>
      <c r="AL193" s="97">
        <f t="shared" si="94"/>
        <v>0</v>
      </c>
      <c r="AM193" s="97">
        <f t="shared" si="95"/>
        <v>13571.880000000001</v>
      </c>
      <c r="AN193" s="97">
        <f t="shared" si="96"/>
        <v>0</v>
      </c>
      <c r="AO193" s="97"/>
      <c r="AP193" s="97">
        <f t="shared" si="97"/>
        <v>0</v>
      </c>
      <c r="AQ193" s="97">
        <f t="shared" si="98"/>
        <v>55399.678749999999</v>
      </c>
      <c r="AR193" s="97">
        <f t="shared" si="99"/>
        <v>468596.76750000002</v>
      </c>
      <c r="AS193" s="97">
        <v>63.18</v>
      </c>
      <c r="AT193" s="97"/>
      <c r="AU193" s="97">
        <v>51.18</v>
      </c>
      <c r="AV193" s="97"/>
      <c r="AW193" s="97"/>
      <c r="AX193" s="97"/>
      <c r="AY193" s="97">
        <v>59.24</v>
      </c>
      <c r="AZ193" s="97">
        <v>348.05</v>
      </c>
      <c r="BA193" s="97">
        <f t="shared" si="73"/>
        <v>94643.64</v>
      </c>
      <c r="BB193" s="97">
        <f t="shared" si="74"/>
        <v>0</v>
      </c>
      <c r="BC193" s="97">
        <f t="shared" si="75"/>
        <v>76667.64</v>
      </c>
      <c r="BD193" s="97">
        <f t="shared" si="76"/>
        <v>0</v>
      </c>
      <c r="BE193" s="97">
        <f t="shared" si="77"/>
        <v>0</v>
      </c>
      <c r="BF193" s="97">
        <f t="shared" si="78"/>
        <v>0</v>
      </c>
      <c r="BG193" s="97">
        <f t="shared" si="79"/>
        <v>435262.19750000001</v>
      </c>
      <c r="BH193" s="97">
        <f t="shared" si="80"/>
        <v>532364.22812500002</v>
      </c>
      <c r="BI193" s="97">
        <f t="shared" si="81"/>
        <v>606573.47750000004</v>
      </c>
    </row>
    <row r="194" spans="1:61" ht="15" hidden="1" x14ac:dyDescent="0.25">
      <c r="A194" s="214">
        <v>193</v>
      </c>
      <c r="B194" s="88" t="s">
        <v>454</v>
      </c>
      <c r="C194" s="86">
        <v>1946</v>
      </c>
      <c r="D194" s="104" t="s">
        <v>765</v>
      </c>
      <c r="E194" s="158" t="s">
        <v>830</v>
      </c>
      <c r="F194" s="158" t="s">
        <v>823</v>
      </c>
      <c r="G194" s="158">
        <v>0.23</v>
      </c>
      <c r="H194" s="190">
        <v>325</v>
      </c>
      <c r="I194" s="46">
        <v>1324.40625</v>
      </c>
      <c r="J194" s="46">
        <v>160.59375</v>
      </c>
      <c r="K194" s="205"/>
      <c r="L194" s="205">
        <v>100</v>
      </c>
      <c r="M194" s="205">
        <v>150</v>
      </c>
      <c r="N194" s="205"/>
      <c r="O194" s="205"/>
      <c r="P194" s="205"/>
      <c r="Q194" s="205">
        <v>150</v>
      </c>
      <c r="R194" s="194">
        <v>650</v>
      </c>
      <c r="S194" s="194">
        <f t="shared" si="66"/>
        <v>0</v>
      </c>
      <c r="T194" s="194">
        <f t="shared" si="67"/>
        <v>32500</v>
      </c>
      <c r="U194" s="194">
        <f t="shared" si="68"/>
        <v>48750</v>
      </c>
      <c r="V194" s="194">
        <f t="shared" si="69"/>
        <v>0</v>
      </c>
      <c r="X194" s="194">
        <f t="shared" si="70"/>
        <v>0</v>
      </c>
      <c r="Y194" s="194">
        <f t="shared" si="71"/>
        <v>198660.9375</v>
      </c>
      <c r="Z194" s="194">
        <f t="shared" si="72"/>
        <v>104385.9375</v>
      </c>
      <c r="AA194" s="97">
        <v>618181.81818181812</v>
      </c>
      <c r="AB194" s="97">
        <v>1090909.0909090908</v>
      </c>
      <c r="AC194" s="97"/>
      <c r="AD194" s="97">
        <v>6.59</v>
      </c>
      <c r="AE194" s="97">
        <v>9.06</v>
      </c>
      <c r="AF194" s="97"/>
      <c r="AG194" s="97"/>
      <c r="AH194" s="97"/>
      <c r="AI194" s="97">
        <v>9.06</v>
      </c>
      <c r="AJ194" s="97">
        <v>358.98</v>
      </c>
      <c r="AK194" s="97">
        <f t="shared" si="93"/>
        <v>0</v>
      </c>
      <c r="AL194" s="97">
        <f t="shared" si="94"/>
        <v>2141.75</v>
      </c>
      <c r="AM194" s="97">
        <f t="shared" si="95"/>
        <v>2944.5</v>
      </c>
      <c r="AN194" s="97">
        <f t="shared" si="96"/>
        <v>0</v>
      </c>
      <c r="AO194" s="97"/>
      <c r="AP194" s="97">
        <f t="shared" si="97"/>
        <v>0</v>
      </c>
      <c r="AQ194" s="97">
        <f t="shared" si="98"/>
        <v>11999.120625000001</v>
      </c>
      <c r="AR194" s="97">
        <f t="shared" si="99"/>
        <v>57649.944375000006</v>
      </c>
      <c r="AS194" s="97"/>
      <c r="AT194" s="97">
        <v>48.71</v>
      </c>
      <c r="AU194" s="97">
        <v>51.18</v>
      </c>
      <c r="AV194" s="97"/>
      <c r="AW194" s="97"/>
      <c r="AX194" s="97"/>
      <c r="AY194" s="97">
        <v>60.76</v>
      </c>
      <c r="AZ194" s="97">
        <v>413.64</v>
      </c>
      <c r="BA194" s="97">
        <f t="shared" si="73"/>
        <v>0</v>
      </c>
      <c r="BB194" s="97">
        <f t="shared" si="74"/>
        <v>15830.75</v>
      </c>
      <c r="BC194" s="97">
        <f t="shared" si="75"/>
        <v>16633.5</v>
      </c>
      <c r="BD194" s="97">
        <f t="shared" si="76"/>
        <v>0</v>
      </c>
      <c r="BE194" s="97">
        <f t="shared" si="77"/>
        <v>0</v>
      </c>
      <c r="BF194" s="97">
        <f t="shared" si="78"/>
        <v>0</v>
      </c>
      <c r="BG194" s="97">
        <f t="shared" si="79"/>
        <v>80470.923750000002</v>
      </c>
      <c r="BH194" s="97">
        <f t="shared" si="80"/>
        <v>66427.998749999999</v>
      </c>
      <c r="BI194" s="97">
        <f t="shared" si="81"/>
        <v>112935.17375</v>
      </c>
    </row>
    <row r="195" spans="1:61" ht="15" hidden="1" x14ac:dyDescent="0.25">
      <c r="A195" s="215">
        <v>194</v>
      </c>
      <c r="B195" s="89" t="s">
        <v>456</v>
      </c>
      <c r="C195" s="90">
        <v>1927</v>
      </c>
      <c r="D195" s="104" t="s">
        <v>169</v>
      </c>
      <c r="E195" s="158" t="s">
        <v>830</v>
      </c>
      <c r="F195" s="164" t="s">
        <v>824</v>
      </c>
      <c r="G195" s="158">
        <v>0.23</v>
      </c>
      <c r="H195" s="191">
        <v>2774</v>
      </c>
      <c r="I195" s="46">
        <v>7992.0374999999976</v>
      </c>
      <c r="J195" s="46">
        <v>1670.3625000000002</v>
      </c>
      <c r="K195" s="205">
        <v>100</v>
      </c>
      <c r="L195" s="205"/>
      <c r="M195" s="205">
        <v>150</v>
      </c>
      <c r="N195" s="205"/>
      <c r="O195" s="205">
        <v>1000</v>
      </c>
      <c r="P195" s="205"/>
      <c r="Q195" s="205"/>
      <c r="R195" s="194">
        <v>650</v>
      </c>
      <c r="S195" s="194">
        <f t="shared" ref="S195:S253" si="100">K195*H195</f>
        <v>277400</v>
      </c>
      <c r="T195" s="194">
        <f t="shared" ref="T195:T253" si="101">L195*H195</f>
        <v>0</v>
      </c>
      <c r="U195" s="194">
        <f t="shared" ref="U195:U253" si="102">M195*H195</f>
        <v>416100</v>
      </c>
      <c r="V195" s="194">
        <f t="shared" ref="V195:V253" si="103">N195*H195</f>
        <v>0</v>
      </c>
      <c r="W195" s="194">
        <f>O195*I195</f>
        <v>7992037.4999999972</v>
      </c>
      <c r="X195" s="194">
        <f t="shared" ref="X195:X253" si="104">P195*I195</f>
        <v>0</v>
      </c>
      <c r="Y195" s="194">
        <f t="shared" ref="Y195:Y253" si="105">Q195*I195</f>
        <v>0</v>
      </c>
      <c r="Z195" s="194">
        <f t="shared" ref="Z195:Z253" si="106">R195*J195</f>
        <v>1085735.6250000002</v>
      </c>
      <c r="AA195" s="97">
        <v>4409090.9090909092</v>
      </c>
      <c r="AB195" s="97">
        <v>8672727.2727272715</v>
      </c>
      <c r="AC195" s="97">
        <v>6.59</v>
      </c>
      <c r="AD195" s="97"/>
      <c r="AE195" s="97">
        <v>9.06</v>
      </c>
      <c r="AF195" s="97"/>
      <c r="AG195" s="97">
        <v>119.93</v>
      </c>
      <c r="AH195" s="97"/>
      <c r="AI195" s="97">
        <v>9.06</v>
      </c>
      <c r="AJ195" s="97">
        <v>306.36</v>
      </c>
      <c r="AK195" s="97">
        <f t="shared" si="93"/>
        <v>18280.66</v>
      </c>
      <c r="AL195" s="97">
        <f t="shared" si="94"/>
        <v>0</v>
      </c>
      <c r="AM195" s="97">
        <f t="shared" si="95"/>
        <v>25132.440000000002</v>
      </c>
      <c r="AN195" s="97">
        <f t="shared" si="96"/>
        <v>0</v>
      </c>
      <c r="AO195" s="97">
        <f>AG195*I195</f>
        <v>958485.05737499974</v>
      </c>
      <c r="AP195" s="97">
        <f t="shared" si="97"/>
        <v>0</v>
      </c>
      <c r="AQ195" s="97"/>
      <c r="AR195" s="97">
        <f t="shared" si="99"/>
        <v>511732.25550000009</v>
      </c>
      <c r="AS195" s="97">
        <v>48.71</v>
      </c>
      <c r="AT195" s="97"/>
      <c r="AU195" s="97">
        <v>51.18</v>
      </c>
      <c r="AV195" s="97"/>
      <c r="AW195" s="97">
        <v>181.44</v>
      </c>
      <c r="AX195" s="97"/>
      <c r="AY195" s="97"/>
      <c r="AZ195" s="97">
        <v>348.05</v>
      </c>
      <c r="BA195" s="97">
        <f t="shared" ref="BA195:BA253" si="107">AS195*H195</f>
        <v>135121.54</v>
      </c>
      <c r="BB195" s="97">
        <f t="shared" ref="BB195:BB253" si="108">AT195*H195</f>
        <v>0</v>
      </c>
      <c r="BC195" s="97">
        <f t="shared" ref="BC195:BC253" si="109">AU195*H195</f>
        <v>141973.32</v>
      </c>
      <c r="BD195" s="97">
        <f t="shared" ref="BD195:BD253" si="110">AV195*H195</f>
        <v>0</v>
      </c>
      <c r="BE195" s="97">
        <f t="shared" ref="BE195:BE253" si="111">AW195*I195</f>
        <v>1450075.2839999995</v>
      </c>
      <c r="BF195" s="97">
        <f t="shared" ref="BF195:BF253" si="112">AX195*I195</f>
        <v>0</v>
      </c>
      <c r="BG195" s="97">
        <f t="shared" ref="BG195:BG253" si="113">AY195*I195</f>
        <v>0</v>
      </c>
      <c r="BH195" s="97">
        <f t="shared" ref="BH195:BH253" si="114">AZ195*J195</f>
        <v>581369.66812500008</v>
      </c>
      <c r="BI195" s="97">
        <f t="shared" ref="BI195:BI253" si="115">BA195+BB195+BC195+BD195+BE195+BF195+BG195</f>
        <v>1727170.1439999994</v>
      </c>
    </row>
    <row r="196" spans="1:61" ht="15" hidden="1" x14ac:dyDescent="0.25">
      <c r="A196" s="213">
        <v>195</v>
      </c>
      <c r="B196" s="88" t="s">
        <v>458</v>
      </c>
      <c r="C196" s="86">
        <v>1919</v>
      </c>
      <c r="D196" s="104" t="s">
        <v>169</v>
      </c>
      <c r="E196" s="161" t="s">
        <v>830</v>
      </c>
      <c r="F196" s="158" t="s">
        <v>823</v>
      </c>
      <c r="G196" s="158">
        <v>0.23</v>
      </c>
      <c r="H196" s="190">
        <v>339</v>
      </c>
      <c r="I196" s="46">
        <v>1001.1875</v>
      </c>
      <c r="J196" s="46">
        <v>134.01249999999999</v>
      </c>
      <c r="K196" s="205"/>
      <c r="L196" s="205">
        <v>100</v>
      </c>
      <c r="M196" s="205">
        <v>150</v>
      </c>
      <c r="N196" s="205"/>
      <c r="O196" s="205"/>
      <c r="P196" s="205"/>
      <c r="Q196" s="205">
        <v>150</v>
      </c>
      <c r="R196" s="194">
        <v>650</v>
      </c>
      <c r="S196" s="194">
        <f t="shared" si="100"/>
        <v>0</v>
      </c>
      <c r="T196" s="194">
        <f t="shared" si="101"/>
        <v>33900</v>
      </c>
      <c r="U196" s="194">
        <f t="shared" si="102"/>
        <v>50850</v>
      </c>
      <c r="V196" s="194">
        <f t="shared" si="103"/>
        <v>0</v>
      </c>
      <c r="X196" s="194">
        <f t="shared" si="104"/>
        <v>0</v>
      </c>
      <c r="Y196" s="194">
        <f t="shared" si="105"/>
        <v>150178.125</v>
      </c>
      <c r="Z196" s="194">
        <f t="shared" si="106"/>
        <v>87108.124999999985</v>
      </c>
      <c r="AA196" s="97">
        <v>618181.81818181812</v>
      </c>
      <c r="AB196" s="97">
        <v>1090909.0909090908</v>
      </c>
      <c r="AC196" s="97"/>
      <c r="AD196" s="97">
        <v>8.32</v>
      </c>
      <c r="AE196" s="97">
        <v>9.06</v>
      </c>
      <c r="AF196" s="97"/>
      <c r="AG196" s="97"/>
      <c r="AH196" s="97"/>
      <c r="AI196" s="97">
        <v>9.06</v>
      </c>
      <c r="AJ196" s="97">
        <v>372.56</v>
      </c>
      <c r="AK196" s="97">
        <f t="shared" si="93"/>
        <v>0</v>
      </c>
      <c r="AL196" s="97">
        <f t="shared" si="94"/>
        <v>2820.48</v>
      </c>
      <c r="AM196" s="97">
        <f t="shared" si="95"/>
        <v>3071.34</v>
      </c>
      <c r="AN196" s="97">
        <f t="shared" si="96"/>
        <v>0</v>
      </c>
      <c r="AO196" s="97"/>
      <c r="AP196" s="97">
        <f t="shared" si="97"/>
        <v>0</v>
      </c>
      <c r="AQ196" s="97">
        <f t="shared" si="98"/>
        <v>9070.7587500000009</v>
      </c>
      <c r="AR196" s="97">
        <f t="shared" si="99"/>
        <v>49927.696999999993</v>
      </c>
      <c r="AS196" s="97"/>
      <c r="AT196" s="97">
        <v>50.44</v>
      </c>
      <c r="AU196" s="97">
        <v>51.18</v>
      </c>
      <c r="AV196" s="97"/>
      <c r="AW196" s="97"/>
      <c r="AX196" s="97"/>
      <c r="AY196" s="97">
        <v>60.76</v>
      </c>
      <c r="AZ196" s="97">
        <v>413.83</v>
      </c>
      <c r="BA196" s="97">
        <f t="shared" si="107"/>
        <v>0</v>
      </c>
      <c r="BB196" s="97">
        <f t="shared" si="108"/>
        <v>17099.16</v>
      </c>
      <c r="BC196" s="97">
        <f t="shared" si="109"/>
        <v>17350.02</v>
      </c>
      <c r="BD196" s="97">
        <f t="shared" si="110"/>
        <v>0</v>
      </c>
      <c r="BE196" s="97">
        <f t="shared" si="111"/>
        <v>0</v>
      </c>
      <c r="BF196" s="97">
        <f t="shared" si="112"/>
        <v>0</v>
      </c>
      <c r="BG196" s="97">
        <f t="shared" si="113"/>
        <v>60832.152499999997</v>
      </c>
      <c r="BH196" s="97">
        <f t="shared" si="114"/>
        <v>55458.39287499999</v>
      </c>
      <c r="BI196" s="97">
        <f t="shared" si="115"/>
        <v>95281.33249999999</v>
      </c>
    </row>
    <row r="197" spans="1:61" ht="15" hidden="1" x14ac:dyDescent="0.25">
      <c r="A197" s="216">
        <v>196</v>
      </c>
      <c r="B197" s="88" t="s">
        <v>460</v>
      </c>
      <c r="C197" s="86">
        <v>1850</v>
      </c>
      <c r="D197" s="122" t="s">
        <v>169</v>
      </c>
      <c r="E197" s="158" t="s">
        <v>830</v>
      </c>
      <c r="F197" s="158" t="s">
        <v>824</v>
      </c>
      <c r="G197" s="162">
        <v>0.16700000000000001</v>
      </c>
      <c r="H197" s="190">
        <v>1070</v>
      </c>
      <c r="I197" s="46">
        <v>5487.9374999999991</v>
      </c>
      <c r="J197" s="46">
        <v>650.0625</v>
      </c>
      <c r="K197" s="205">
        <v>100</v>
      </c>
      <c r="L197" s="205"/>
      <c r="M197" s="205">
        <v>150</v>
      </c>
      <c r="N197" s="205"/>
      <c r="O197" s="205">
        <v>1000</v>
      </c>
      <c r="P197" s="205">
        <v>80</v>
      </c>
      <c r="Q197" s="205"/>
      <c r="R197" s="194">
        <v>650</v>
      </c>
      <c r="S197" s="194">
        <f t="shared" si="100"/>
        <v>107000</v>
      </c>
      <c r="T197" s="194">
        <f t="shared" si="101"/>
        <v>0</v>
      </c>
      <c r="U197" s="194">
        <f t="shared" si="102"/>
        <v>160500</v>
      </c>
      <c r="V197" s="194">
        <f t="shared" si="103"/>
        <v>0</v>
      </c>
      <c r="W197" s="194">
        <f>O197*I197</f>
        <v>5487937.4999999991</v>
      </c>
      <c r="X197" s="194">
        <f t="shared" si="104"/>
        <v>439034.99999999994</v>
      </c>
      <c r="Y197" s="194">
        <f t="shared" si="105"/>
        <v>0</v>
      </c>
      <c r="Z197" s="194">
        <f t="shared" si="106"/>
        <v>422540.625</v>
      </c>
      <c r="AA197" s="97">
        <v>1409090.9090909089</v>
      </c>
      <c r="AB197" s="97">
        <v>2672727.2727272725</v>
      </c>
      <c r="AC197" s="97">
        <v>13.78</v>
      </c>
      <c r="AD197" s="97"/>
      <c r="AE197" s="97">
        <v>10.34</v>
      </c>
      <c r="AF197" s="97"/>
      <c r="AG197" s="97">
        <v>119.93</v>
      </c>
      <c r="AH197" s="97"/>
      <c r="AI197" s="97"/>
      <c r="AJ197" s="97">
        <v>372.56</v>
      </c>
      <c r="AK197" s="97">
        <f t="shared" si="93"/>
        <v>14744.599999999999</v>
      </c>
      <c r="AL197" s="97">
        <f t="shared" si="94"/>
        <v>0</v>
      </c>
      <c r="AM197" s="97">
        <f t="shared" si="95"/>
        <v>11063.8</v>
      </c>
      <c r="AN197" s="97">
        <f t="shared" si="96"/>
        <v>0</v>
      </c>
      <c r="AO197" s="97"/>
      <c r="AP197" s="97">
        <f t="shared" si="97"/>
        <v>0</v>
      </c>
      <c r="AQ197" s="97">
        <f t="shared" si="98"/>
        <v>0</v>
      </c>
      <c r="AR197" s="97">
        <f t="shared" si="99"/>
        <v>242187.285</v>
      </c>
      <c r="AS197" s="97">
        <v>55.9</v>
      </c>
      <c r="AT197" s="97"/>
      <c r="AU197" s="97">
        <v>52.46</v>
      </c>
      <c r="AV197" s="97"/>
      <c r="AW197" s="97">
        <v>174.7</v>
      </c>
      <c r="AX197" s="97"/>
      <c r="AY197" s="97"/>
      <c r="AZ197" s="97">
        <v>426.83</v>
      </c>
      <c r="BA197" s="97">
        <f t="shared" si="107"/>
        <v>59813</v>
      </c>
      <c r="BB197" s="97">
        <f t="shared" si="108"/>
        <v>0</v>
      </c>
      <c r="BC197" s="97">
        <f t="shared" si="109"/>
        <v>56132.200000000004</v>
      </c>
      <c r="BD197" s="97">
        <f t="shared" si="110"/>
        <v>0</v>
      </c>
      <c r="BE197" s="97">
        <f t="shared" si="111"/>
        <v>958742.68124999979</v>
      </c>
      <c r="BF197" s="97">
        <f t="shared" si="112"/>
        <v>0</v>
      </c>
      <c r="BG197" s="97">
        <f t="shared" si="113"/>
        <v>0</v>
      </c>
      <c r="BH197" s="97">
        <f t="shared" si="114"/>
        <v>277466.176875</v>
      </c>
      <c r="BI197" s="97">
        <f t="shared" si="115"/>
        <v>1074687.8812499999</v>
      </c>
    </row>
    <row r="198" spans="1:61" ht="15" hidden="1" x14ac:dyDescent="0.25">
      <c r="A198" s="211">
        <v>197</v>
      </c>
      <c r="B198" s="87" t="s">
        <v>462</v>
      </c>
      <c r="C198" s="86">
        <v>1971</v>
      </c>
      <c r="D198" s="104" t="s">
        <v>765</v>
      </c>
      <c r="E198" s="163" t="s">
        <v>830</v>
      </c>
      <c r="F198" s="163" t="s">
        <v>823</v>
      </c>
      <c r="G198" s="163">
        <v>0.22</v>
      </c>
      <c r="H198" s="190">
        <v>690</v>
      </c>
      <c r="I198" s="46">
        <v>1578.0124999999998</v>
      </c>
      <c r="J198" s="46">
        <v>283.1875</v>
      </c>
      <c r="K198" s="205"/>
      <c r="L198" s="205">
        <v>100</v>
      </c>
      <c r="M198" s="205">
        <v>150</v>
      </c>
      <c r="N198" s="205"/>
      <c r="O198" s="205"/>
      <c r="P198" s="205"/>
      <c r="Q198" s="205">
        <v>150</v>
      </c>
      <c r="R198" s="194">
        <v>650</v>
      </c>
      <c r="S198" s="194">
        <f t="shared" si="100"/>
        <v>0</v>
      </c>
      <c r="T198" s="194">
        <f t="shared" si="101"/>
        <v>69000</v>
      </c>
      <c r="U198" s="194">
        <f t="shared" si="102"/>
        <v>103500</v>
      </c>
      <c r="V198" s="194">
        <f t="shared" si="103"/>
        <v>0</v>
      </c>
      <c r="X198" s="194">
        <f t="shared" si="104"/>
        <v>0</v>
      </c>
      <c r="Y198" s="194">
        <f t="shared" si="105"/>
        <v>236701.87499999997</v>
      </c>
      <c r="Z198" s="194">
        <f t="shared" si="106"/>
        <v>184071.875</v>
      </c>
      <c r="AA198" s="97">
        <v>563636.36363636353</v>
      </c>
      <c r="AB198" s="97">
        <v>981818.18181818177</v>
      </c>
      <c r="AC198" s="97"/>
      <c r="AD198" s="97">
        <v>6.59</v>
      </c>
      <c r="AE198" s="97">
        <v>9.06</v>
      </c>
      <c r="AF198" s="97"/>
      <c r="AG198" s="97"/>
      <c r="AH198" s="97"/>
      <c r="AI198" s="97">
        <v>9.06</v>
      </c>
      <c r="AJ198" s="97">
        <v>362.98</v>
      </c>
      <c r="AK198" s="97">
        <f t="shared" si="93"/>
        <v>0</v>
      </c>
      <c r="AL198" s="97">
        <f t="shared" si="94"/>
        <v>4547.0999999999995</v>
      </c>
      <c r="AM198" s="97">
        <f t="shared" si="95"/>
        <v>6251.4000000000005</v>
      </c>
      <c r="AN198" s="97">
        <f t="shared" si="96"/>
        <v>0</v>
      </c>
      <c r="AO198" s="97"/>
      <c r="AP198" s="97">
        <f t="shared" si="97"/>
        <v>0</v>
      </c>
      <c r="AQ198" s="97">
        <f t="shared" si="98"/>
        <v>14296.793249999999</v>
      </c>
      <c r="AR198" s="97">
        <f t="shared" si="99"/>
        <v>102791.39875000001</v>
      </c>
      <c r="AS198" s="97"/>
      <c r="AT198" s="97">
        <v>48.71</v>
      </c>
      <c r="AU198" s="97">
        <v>51.18</v>
      </c>
      <c r="AV198" s="97"/>
      <c r="AW198" s="97"/>
      <c r="AX198" s="97"/>
      <c r="AY198" s="97">
        <v>60.76</v>
      </c>
      <c r="AZ198" s="97">
        <v>404.64</v>
      </c>
      <c r="BA198" s="97">
        <f t="shared" si="107"/>
        <v>0</v>
      </c>
      <c r="BB198" s="97">
        <f t="shared" si="108"/>
        <v>33609.9</v>
      </c>
      <c r="BC198" s="97">
        <f t="shared" si="109"/>
        <v>35314.199999999997</v>
      </c>
      <c r="BD198" s="97">
        <f t="shared" si="110"/>
        <v>0</v>
      </c>
      <c r="BE198" s="97">
        <f t="shared" si="111"/>
        <v>0</v>
      </c>
      <c r="BF198" s="97">
        <f t="shared" si="112"/>
        <v>0</v>
      </c>
      <c r="BG198" s="97">
        <f t="shared" si="113"/>
        <v>95880.039499999984</v>
      </c>
      <c r="BH198" s="97">
        <f t="shared" si="114"/>
        <v>114588.98999999999</v>
      </c>
      <c r="BI198" s="97">
        <f t="shared" si="115"/>
        <v>164804.13949999999</v>
      </c>
    </row>
    <row r="199" spans="1:61" ht="15" hidden="1" x14ac:dyDescent="0.25">
      <c r="A199" s="213">
        <v>198</v>
      </c>
      <c r="B199" s="88" t="s">
        <v>464</v>
      </c>
      <c r="C199" s="86">
        <v>1909</v>
      </c>
      <c r="D199" s="104" t="s">
        <v>169</v>
      </c>
      <c r="E199" s="158" t="s">
        <v>830</v>
      </c>
      <c r="F199" s="158" t="s">
        <v>823</v>
      </c>
      <c r="G199" s="158">
        <v>0.23</v>
      </c>
      <c r="H199" s="190">
        <v>570</v>
      </c>
      <c r="I199" s="46">
        <v>1666.25</v>
      </c>
      <c r="J199" s="46">
        <v>280.75</v>
      </c>
      <c r="K199" s="205"/>
      <c r="L199" s="205">
        <v>100</v>
      </c>
      <c r="M199" s="205">
        <v>150</v>
      </c>
      <c r="N199" s="205"/>
      <c r="O199" s="205"/>
      <c r="P199" s="205"/>
      <c r="Q199" s="205">
        <v>150</v>
      </c>
      <c r="R199" s="194">
        <v>650</v>
      </c>
      <c r="S199" s="194">
        <f t="shared" si="100"/>
        <v>0</v>
      </c>
      <c r="T199" s="194">
        <f t="shared" si="101"/>
        <v>57000</v>
      </c>
      <c r="U199" s="194">
        <f t="shared" si="102"/>
        <v>85500</v>
      </c>
      <c r="V199" s="194">
        <f t="shared" si="103"/>
        <v>0</v>
      </c>
      <c r="X199" s="194">
        <f t="shared" si="104"/>
        <v>0</v>
      </c>
      <c r="Y199" s="194">
        <f t="shared" si="105"/>
        <v>249937.5</v>
      </c>
      <c r="Z199" s="194">
        <f t="shared" si="106"/>
        <v>182487.5</v>
      </c>
      <c r="AA199" s="97">
        <v>1027272.7272727273</v>
      </c>
      <c r="AB199" s="97">
        <v>1909090.9090909089</v>
      </c>
      <c r="AC199" s="97"/>
      <c r="AD199" s="97">
        <v>8.32</v>
      </c>
      <c r="AE199" s="97">
        <v>9.06</v>
      </c>
      <c r="AF199" s="97"/>
      <c r="AG199" s="97"/>
      <c r="AH199" s="97"/>
      <c r="AI199" s="97">
        <v>9.06</v>
      </c>
      <c r="AJ199" s="97">
        <v>372.56</v>
      </c>
      <c r="AK199" s="97">
        <f t="shared" si="93"/>
        <v>0</v>
      </c>
      <c r="AL199" s="97">
        <f t="shared" si="94"/>
        <v>4742.4000000000005</v>
      </c>
      <c r="AM199" s="97">
        <f t="shared" si="95"/>
        <v>5164.2000000000007</v>
      </c>
      <c r="AN199" s="97">
        <f t="shared" si="96"/>
        <v>0</v>
      </c>
      <c r="AO199" s="97"/>
      <c r="AP199" s="97">
        <f t="shared" si="97"/>
        <v>0</v>
      </c>
      <c r="AQ199" s="97">
        <f t="shared" si="98"/>
        <v>15096.225</v>
      </c>
      <c r="AR199" s="97">
        <f t="shared" si="99"/>
        <v>104596.22</v>
      </c>
      <c r="AS199" s="97"/>
      <c r="AT199" s="97">
        <v>50.44</v>
      </c>
      <c r="AU199" s="97">
        <v>51.18</v>
      </c>
      <c r="AV199" s="97"/>
      <c r="AW199" s="97"/>
      <c r="AX199" s="97"/>
      <c r="AY199" s="97">
        <v>60.76</v>
      </c>
      <c r="AZ199" s="97">
        <v>413.83</v>
      </c>
      <c r="BA199" s="97">
        <f t="shared" si="107"/>
        <v>0</v>
      </c>
      <c r="BB199" s="97">
        <f t="shared" si="108"/>
        <v>28750.799999999999</v>
      </c>
      <c r="BC199" s="97">
        <f t="shared" si="109"/>
        <v>29172.6</v>
      </c>
      <c r="BD199" s="97">
        <f t="shared" si="110"/>
        <v>0</v>
      </c>
      <c r="BE199" s="97">
        <f t="shared" si="111"/>
        <v>0</v>
      </c>
      <c r="BF199" s="97">
        <f t="shared" si="112"/>
        <v>0</v>
      </c>
      <c r="BG199" s="97">
        <f t="shared" si="113"/>
        <v>101241.34999999999</v>
      </c>
      <c r="BH199" s="97">
        <f t="shared" si="114"/>
        <v>116182.77249999999</v>
      </c>
      <c r="BI199" s="97">
        <f t="shared" si="115"/>
        <v>159164.75</v>
      </c>
    </row>
    <row r="200" spans="1:61" ht="15" hidden="1" x14ac:dyDescent="0.25">
      <c r="A200" s="213">
        <v>199</v>
      </c>
      <c r="B200" s="88" t="s">
        <v>466</v>
      </c>
      <c r="C200" s="86">
        <v>1909</v>
      </c>
      <c r="D200" s="104" t="s">
        <v>169</v>
      </c>
      <c r="E200" s="158" t="s">
        <v>830</v>
      </c>
      <c r="F200" s="158" t="s">
        <v>823</v>
      </c>
      <c r="G200" s="158">
        <v>0.23</v>
      </c>
      <c r="H200" s="190">
        <v>570</v>
      </c>
      <c r="I200" s="46">
        <v>1666.25</v>
      </c>
      <c r="J200" s="46">
        <v>280.75</v>
      </c>
      <c r="K200" s="205"/>
      <c r="L200" s="205">
        <v>100</v>
      </c>
      <c r="M200" s="205">
        <v>150</v>
      </c>
      <c r="N200" s="205"/>
      <c r="O200" s="205"/>
      <c r="P200" s="205"/>
      <c r="Q200" s="205">
        <v>150</v>
      </c>
      <c r="R200" s="194">
        <v>650</v>
      </c>
      <c r="S200" s="194">
        <f t="shared" si="100"/>
        <v>0</v>
      </c>
      <c r="T200" s="194">
        <f t="shared" si="101"/>
        <v>57000</v>
      </c>
      <c r="U200" s="194">
        <f t="shared" si="102"/>
        <v>85500</v>
      </c>
      <c r="V200" s="194">
        <f t="shared" si="103"/>
        <v>0</v>
      </c>
      <c r="X200" s="194">
        <f t="shared" si="104"/>
        <v>0</v>
      </c>
      <c r="Y200" s="194">
        <f t="shared" si="105"/>
        <v>249937.5</v>
      </c>
      <c r="Z200" s="194">
        <f t="shared" si="106"/>
        <v>182487.5</v>
      </c>
      <c r="AA200" s="97">
        <v>1054545.4545454544</v>
      </c>
      <c r="AB200" s="97">
        <v>1963636.3636363635</v>
      </c>
      <c r="AC200" s="97"/>
      <c r="AD200" s="97">
        <v>8.32</v>
      </c>
      <c r="AE200" s="97">
        <v>9.06</v>
      </c>
      <c r="AF200" s="97"/>
      <c r="AG200" s="97"/>
      <c r="AH200" s="97"/>
      <c r="AI200" s="97">
        <v>9.06</v>
      </c>
      <c r="AJ200" s="97">
        <v>372.56</v>
      </c>
      <c r="AK200" s="97">
        <f t="shared" si="93"/>
        <v>0</v>
      </c>
      <c r="AL200" s="97">
        <f t="shared" si="94"/>
        <v>4742.4000000000005</v>
      </c>
      <c r="AM200" s="97">
        <f t="shared" si="95"/>
        <v>5164.2000000000007</v>
      </c>
      <c r="AN200" s="97">
        <f t="shared" si="96"/>
        <v>0</v>
      </c>
      <c r="AO200" s="97"/>
      <c r="AP200" s="97">
        <f t="shared" si="97"/>
        <v>0</v>
      </c>
      <c r="AQ200" s="97">
        <f t="shared" si="98"/>
        <v>15096.225</v>
      </c>
      <c r="AR200" s="97">
        <f t="shared" si="99"/>
        <v>104596.22</v>
      </c>
      <c r="AS200" s="97"/>
      <c r="AT200" s="97">
        <v>50.44</v>
      </c>
      <c r="AU200" s="97">
        <v>51.18</v>
      </c>
      <c r="AV200" s="97"/>
      <c r="AW200" s="97"/>
      <c r="AX200" s="97"/>
      <c r="AY200" s="97">
        <v>60.76</v>
      </c>
      <c r="AZ200" s="97">
        <v>413.83</v>
      </c>
      <c r="BA200" s="97">
        <f t="shared" si="107"/>
        <v>0</v>
      </c>
      <c r="BB200" s="97">
        <f t="shared" si="108"/>
        <v>28750.799999999999</v>
      </c>
      <c r="BC200" s="97">
        <f t="shared" si="109"/>
        <v>29172.6</v>
      </c>
      <c r="BD200" s="97">
        <f t="shared" si="110"/>
        <v>0</v>
      </c>
      <c r="BE200" s="97">
        <f t="shared" si="111"/>
        <v>0</v>
      </c>
      <c r="BF200" s="97">
        <f t="shared" si="112"/>
        <v>0</v>
      </c>
      <c r="BG200" s="97">
        <f t="shared" si="113"/>
        <v>101241.34999999999</v>
      </c>
      <c r="BH200" s="97">
        <f t="shared" si="114"/>
        <v>116182.77249999999</v>
      </c>
      <c r="BI200" s="97">
        <f t="shared" si="115"/>
        <v>159164.75</v>
      </c>
    </row>
    <row r="201" spans="1:61" ht="15" hidden="1" x14ac:dyDescent="0.25">
      <c r="A201" s="213">
        <v>200</v>
      </c>
      <c r="B201" s="88" t="s">
        <v>468</v>
      </c>
      <c r="C201" s="86">
        <v>1909</v>
      </c>
      <c r="D201" s="104" t="s">
        <v>169</v>
      </c>
      <c r="E201" s="158" t="s">
        <v>830</v>
      </c>
      <c r="F201" s="158" t="s">
        <v>823</v>
      </c>
      <c r="G201" s="158">
        <v>0.23</v>
      </c>
      <c r="H201" s="190">
        <v>570</v>
      </c>
      <c r="I201" s="46">
        <v>1666.25</v>
      </c>
      <c r="J201" s="46">
        <v>280.75</v>
      </c>
      <c r="K201" s="205"/>
      <c r="L201" s="205">
        <v>100</v>
      </c>
      <c r="M201" s="205">
        <v>150</v>
      </c>
      <c r="N201" s="205"/>
      <c r="O201" s="205"/>
      <c r="P201" s="205"/>
      <c r="Q201" s="205">
        <v>150</v>
      </c>
      <c r="R201" s="194">
        <v>650</v>
      </c>
      <c r="S201" s="194">
        <f t="shared" si="100"/>
        <v>0</v>
      </c>
      <c r="T201" s="194">
        <f t="shared" si="101"/>
        <v>57000</v>
      </c>
      <c r="U201" s="194">
        <f t="shared" si="102"/>
        <v>85500</v>
      </c>
      <c r="V201" s="194">
        <f t="shared" si="103"/>
        <v>0</v>
      </c>
      <c r="X201" s="194">
        <f t="shared" si="104"/>
        <v>0</v>
      </c>
      <c r="Y201" s="194">
        <f t="shared" si="105"/>
        <v>249937.5</v>
      </c>
      <c r="Z201" s="194">
        <f t="shared" si="106"/>
        <v>182487.5</v>
      </c>
      <c r="AA201" s="97">
        <v>1027272.7272727273</v>
      </c>
      <c r="AB201" s="97">
        <v>1909090.9090909089</v>
      </c>
      <c r="AC201" s="97"/>
      <c r="AD201" s="97">
        <v>8.32</v>
      </c>
      <c r="AE201" s="97">
        <v>9.06</v>
      </c>
      <c r="AF201" s="97"/>
      <c r="AG201" s="97"/>
      <c r="AH201" s="97"/>
      <c r="AI201" s="97">
        <v>9.06</v>
      </c>
      <c r="AJ201" s="97">
        <v>372.56</v>
      </c>
      <c r="AK201" s="97">
        <f t="shared" si="93"/>
        <v>0</v>
      </c>
      <c r="AL201" s="97">
        <f t="shared" si="94"/>
        <v>4742.4000000000005</v>
      </c>
      <c r="AM201" s="97">
        <f t="shared" si="95"/>
        <v>5164.2000000000007</v>
      </c>
      <c r="AN201" s="97">
        <f t="shared" si="96"/>
        <v>0</v>
      </c>
      <c r="AO201" s="97"/>
      <c r="AP201" s="97">
        <f t="shared" si="97"/>
        <v>0</v>
      </c>
      <c r="AQ201" s="97">
        <f t="shared" si="98"/>
        <v>15096.225</v>
      </c>
      <c r="AR201" s="97">
        <f t="shared" si="99"/>
        <v>104596.22</v>
      </c>
      <c r="AS201" s="97"/>
      <c r="AT201" s="97">
        <v>50.44</v>
      </c>
      <c r="AU201" s="97">
        <v>51.18</v>
      </c>
      <c r="AV201" s="97"/>
      <c r="AW201" s="97"/>
      <c r="AX201" s="97"/>
      <c r="AY201" s="97">
        <v>60.76</v>
      </c>
      <c r="AZ201" s="97">
        <v>413.83</v>
      </c>
      <c r="BA201" s="97">
        <f t="shared" si="107"/>
        <v>0</v>
      </c>
      <c r="BB201" s="97">
        <f t="shared" si="108"/>
        <v>28750.799999999999</v>
      </c>
      <c r="BC201" s="97">
        <f t="shared" si="109"/>
        <v>29172.6</v>
      </c>
      <c r="BD201" s="97">
        <f t="shared" si="110"/>
        <v>0</v>
      </c>
      <c r="BE201" s="97">
        <f t="shared" si="111"/>
        <v>0</v>
      </c>
      <c r="BF201" s="97">
        <f t="shared" si="112"/>
        <v>0</v>
      </c>
      <c r="BG201" s="97">
        <f t="shared" si="113"/>
        <v>101241.34999999999</v>
      </c>
      <c r="BH201" s="97">
        <f t="shared" si="114"/>
        <v>116182.77249999999</v>
      </c>
      <c r="BI201" s="97">
        <f t="shared" si="115"/>
        <v>159164.75</v>
      </c>
    </row>
    <row r="202" spans="1:61" ht="15" hidden="1" x14ac:dyDescent="0.25">
      <c r="A202" s="214">
        <v>201</v>
      </c>
      <c r="B202" s="88" t="s">
        <v>470</v>
      </c>
      <c r="C202" s="86">
        <v>1930</v>
      </c>
      <c r="D202" s="104" t="s">
        <v>169</v>
      </c>
      <c r="E202" s="158" t="s">
        <v>830</v>
      </c>
      <c r="F202" s="158" t="s">
        <v>823</v>
      </c>
      <c r="G202" s="158">
        <v>0.23</v>
      </c>
      <c r="H202" s="190">
        <v>1400</v>
      </c>
      <c r="I202" s="46">
        <v>4083.3125</v>
      </c>
      <c r="J202" s="46">
        <v>701.6875</v>
      </c>
      <c r="K202" s="205"/>
      <c r="L202" s="205">
        <v>100</v>
      </c>
      <c r="M202" s="205">
        <v>150</v>
      </c>
      <c r="N202" s="205"/>
      <c r="O202" s="205">
        <v>1000</v>
      </c>
      <c r="P202" s="205"/>
      <c r="Q202" s="205"/>
      <c r="R202" s="194">
        <v>650</v>
      </c>
      <c r="S202" s="194">
        <f t="shared" si="100"/>
        <v>0</v>
      </c>
      <c r="T202" s="194">
        <f t="shared" si="101"/>
        <v>140000</v>
      </c>
      <c r="U202" s="194">
        <f t="shared" si="102"/>
        <v>210000</v>
      </c>
      <c r="V202" s="194">
        <f t="shared" si="103"/>
        <v>0</v>
      </c>
      <c r="W202" s="194">
        <f t="shared" ref="W202:W203" si="116">O202*I202</f>
        <v>4083312.5</v>
      </c>
      <c r="X202" s="194">
        <f t="shared" si="104"/>
        <v>0</v>
      </c>
      <c r="Y202" s="194">
        <f t="shared" si="105"/>
        <v>0</v>
      </c>
      <c r="Z202" s="194">
        <f t="shared" si="106"/>
        <v>456096.875</v>
      </c>
      <c r="AA202" s="97">
        <v>2609090.9090909087</v>
      </c>
      <c r="AB202" s="97">
        <v>5072727.2727272725</v>
      </c>
      <c r="AC202" s="97"/>
      <c r="AD202" s="97">
        <v>6.59</v>
      </c>
      <c r="AE202" s="97">
        <v>9.06</v>
      </c>
      <c r="AF202" s="97"/>
      <c r="AG202" s="97">
        <v>119.93</v>
      </c>
      <c r="AH202" s="97"/>
      <c r="AI202" s="97">
        <v>9.06</v>
      </c>
      <c r="AJ202" s="97">
        <v>306.36</v>
      </c>
      <c r="AK202" s="97">
        <f t="shared" si="93"/>
        <v>0</v>
      </c>
      <c r="AL202" s="97">
        <f t="shared" si="94"/>
        <v>9226</v>
      </c>
      <c r="AM202" s="97">
        <f t="shared" si="95"/>
        <v>12684</v>
      </c>
      <c r="AN202" s="97">
        <f t="shared" si="96"/>
        <v>0</v>
      </c>
      <c r="AO202" s="97">
        <f t="shared" ref="AO202:AO203" si="117">AG202*I202</f>
        <v>489711.66812500003</v>
      </c>
      <c r="AP202" s="97">
        <f t="shared" si="97"/>
        <v>0</v>
      </c>
      <c r="AQ202" s="97"/>
      <c r="AR202" s="97">
        <f t="shared" si="99"/>
        <v>214968.98250000001</v>
      </c>
      <c r="AS202" s="97"/>
      <c r="AT202" s="97">
        <v>48.71</v>
      </c>
      <c r="AU202" s="97">
        <v>51.18</v>
      </c>
      <c r="AV202" s="97"/>
      <c r="AW202" s="97">
        <v>181.44</v>
      </c>
      <c r="AX202" s="97"/>
      <c r="AY202" s="97"/>
      <c r="AZ202" s="97">
        <v>348.05</v>
      </c>
      <c r="BA202" s="97">
        <f t="shared" si="107"/>
        <v>0</v>
      </c>
      <c r="BB202" s="97">
        <f t="shared" si="108"/>
        <v>68194</v>
      </c>
      <c r="BC202" s="97">
        <f t="shared" si="109"/>
        <v>71652</v>
      </c>
      <c r="BD202" s="97">
        <f t="shared" si="110"/>
        <v>0</v>
      </c>
      <c r="BE202" s="97">
        <f t="shared" si="111"/>
        <v>740876.22</v>
      </c>
      <c r="BF202" s="97">
        <f t="shared" si="112"/>
        <v>0</v>
      </c>
      <c r="BG202" s="97">
        <f t="shared" si="113"/>
        <v>0</v>
      </c>
      <c r="BH202" s="97">
        <f t="shared" si="114"/>
        <v>244222.33437500001</v>
      </c>
      <c r="BI202" s="97">
        <f t="shared" si="115"/>
        <v>880722.22</v>
      </c>
    </row>
    <row r="203" spans="1:61" ht="15" hidden="1" x14ac:dyDescent="0.25">
      <c r="A203" s="214">
        <v>202</v>
      </c>
      <c r="B203" s="88" t="s">
        <v>472</v>
      </c>
      <c r="C203" s="86">
        <v>1930</v>
      </c>
      <c r="D203" s="104" t="s">
        <v>169</v>
      </c>
      <c r="E203" s="158" t="s">
        <v>830</v>
      </c>
      <c r="F203" s="158" t="s">
        <v>823</v>
      </c>
      <c r="G203" s="158">
        <v>0.23</v>
      </c>
      <c r="H203" s="190">
        <v>1400</v>
      </c>
      <c r="I203" s="46">
        <v>4083.3125</v>
      </c>
      <c r="J203" s="46">
        <v>701.6875</v>
      </c>
      <c r="K203" s="205"/>
      <c r="L203" s="205">
        <v>100</v>
      </c>
      <c r="M203" s="205">
        <v>150</v>
      </c>
      <c r="N203" s="205"/>
      <c r="O203" s="205">
        <v>1000</v>
      </c>
      <c r="P203" s="205"/>
      <c r="Q203" s="205"/>
      <c r="R203" s="194">
        <v>650</v>
      </c>
      <c r="S203" s="194">
        <f t="shared" si="100"/>
        <v>0</v>
      </c>
      <c r="T203" s="194">
        <f t="shared" si="101"/>
        <v>140000</v>
      </c>
      <c r="U203" s="194">
        <f t="shared" si="102"/>
        <v>210000</v>
      </c>
      <c r="V203" s="194">
        <f t="shared" si="103"/>
        <v>0</v>
      </c>
      <c r="W203" s="194">
        <f t="shared" si="116"/>
        <v>4083312.5</v>
      </c>
      <c r="X203" s="194">
        <f t="shared" si="104"/>
        <v>0</v>
      </c>
      <c r="Y203" s="194">
        <f t="shared" si="105"/>
        <v>0</v>
      </c>
      <c r="Z203" s="194">
        <f t="shared" si="106"/>
        <v>456096.875</v>
      </c>
      <c r="AA203" s="97">
        <v>2718181.8181818179</v>
      </c>
      <c r="AB203" s="97">
        <v>5290909.0909090908</v>
      </c>
      <c r="AC203" s="97"/>
      <c r="AD203" s="97">
        <v>6.59</v>
      </c>
      <c r="AE203" s="97">
        <v>9.06</v>
      </c>
      <c r="AF203" s="97"/>
      <c r="AG203" s="97">
        <v>119.93</v>
      </c>
      <c r="AH203" s="97"/>
      <c r="AI203" s="97">
        <v>9.06</v>
      </c>
      <c r="AJ203" s="97">
        <v>306.36</v>
      </c>
      <c r="AK203" s="97">
        <f t="shared" si="93"/>
        <v>0</v>
      </c>
      <c r="AL203" s="97">
        <f t="shared" si="94"/>
        <v>9226</v>
      </c>
      <c r="AM203" s="97">
        <f t="shared" si="95"/>
        <v>12684</v>
      </c>
      <c r="AN203" s="97">
        <f t="shared" si="96"/>
        <v>0</v>
      </c>
      <c r="AO203" s="97">
        <f t="shared" si="117"/>
        <v>489711.66812500003</v>
      </c>
      <c r="AP203" s="97">
        <f t="shared" si="97"/>
        <v>0</v>
      </c>
      <c r="AQ203" s="97"/>
      <c r="AR203" s="97">
        <f t="shared" si="99"/>
        <v>214968.98250000001</v>
      </c>
      <c r="AS203" s="97"/>
      <c r="AT203" s="97">
        <v>48.71</v>
      </c>
      <c r="AU203" s="97">
        <v>51.18</v>
      </c>
      <c r="AV203" s="97"/>
      <c r="AW203" s="97">
        <v>181.44</v>
      </c>
      <c r="AX203" s="97"/>
      <c r="AY203" s="97"/>
      <c r="AZ203" s="97">
        <v>348.05</v>
      </c>
      <c r="BA203" s="97">
        <f t="shared" si="107"/>
        <v>0</v>
      </c>
      <c r="BB203" s="97">
        <f t="shared" si="108"/>
        <v>68194</v>
      </c>
      <c r="BC203" s="97">
        <f t="shared" si="109"/>
        <v>71652</v>
      </c>
      <c r="BD203" s="97">
        <f t="shared" si="110"/>
        <v>0</v>
      </c>
      <c r="BE203" s="97">
        <f t="shared" si="111"/>
        <v>740876.22</v>
      </c>
      <c r="BF203" s="97">
        <f t="shared" si="112"/>
        <v>0</v>
      </c>
      <c r="BG203" s="97">
        <f t="shared" si="113"/>
        <v>0</v>
      </c>
      <c r="BH203" s="97">
        <f t="shared" si="114"/>
        <v>244222.33437500001</v>
      </c>
      <c r="BI203" s="97">
        <f t="shared" si="115"/>
        <v>880722.22</v>
      </c>
    </row>
    <row r="204" spans="1:61" ht="15" hidden="1" x14ac:dyDescent="0.25">
      <c r="A204" s="214">
        <v>203</v>
      </c>
      <c r="B204" s="88" t="s">
        <v>474</v>
      </c>
      <c r="C204" s="86">
        <v>1851</v>
      </c>
      <c r="D204" s="104" t="s">
        <v>169</v>
      </c>
      <c r="E204" s="158" t="s">
        <v>829</v>
      </c>
      <c r="F204" s="158" t="s">
        <v>824</v>
      </c>
      <c r="G204" s="162">
        <v>0.16700000000000001</v>
      </c>
      <c r="H204" s="190">
        <v>160</v>
      </c>
      <c r="I204" s="46">
        <v>455.0625</v>
      </c>
      <c r="J204" s="46">
        <v>72.9375</v>
      </c>
      <c r="K204" s="205">
        <v>100</v>
      </c>
      <c r="L204" s="205"/>
      <c r="M204" s="205">
        <v>150</v>
      </c>
      <c r="N204" s="205"/>
      <c r="O204" s="205">
        <v>1000</v>
      </c>
      <c r="P204" s="205">
        <v>80</v>
      </c>
      <c r="Q204" s="205"/>
      <c r="R204" s="194">
        <v>650</v>
      </c>
      <c r="S204" s="194">
        <f t="shared" si="100"/>
        <v>16000</v>
      </c>
      <c r="T204" s="194">
        <f t="shared" si="101"/>
        <v>0</v>
      </c>
      <c r="U204" s="194">
        <f t="shared" si="102"/>
        <v>24000</v>
      </c>
      <c r="V204" s="194">
        <f t="shared" si="103"/>
        <v>0</v>
      </c>
      <c r="W204" s="194">
        <f>O204*I204</f>
        <v>455062.5</v>
      </c>
      <c r="X204" s="194">
        <f t="shared" si="104"/>
        <v>36405</v>
      </c>
      <c r="Y204" s="194">
        <f t="shared" si="105"/>
        <v>0</v>
      </c>
      <c r="Z204" s="194">
        <f t="shared" si="106"/>
        <v>47409.375</v>
      </c>
      <c r="AA204" s="97">
        <v>1681818.1818181816</v>
      </c>
      <c r="AB204" s="97">
        <v>3218181.8181818179</v>
      </c>
      <c r="AC204" s="97">
        <v>13.78</v>
      </c>
      <c r="AD204" s="97"/>
      <c r="AE204" s="97">
        <v>10.34</v>
      </c>
      <c r="AF204" s="97"/>
      <c r="AG204" s="97">
        <v>119.93</v>
      </c>
      <c r="AH204" s="97"/>
      <c r="AI204" s="97"/>
      <c r="AJ204" s="97">
        <v>372.56</v>
      </c>
      <c r="AK204" s="97">
        <f t="shared" si="93"/>
        <v>2204.7999999999997</v>
      </c>
      <c r="AL204" s="97">
        <f t="shared" si="94"/>
        <v>0</v>
      </c>
      <c r="AM204" s="97">
        <f t="shared" si="95"/>
        <v>1654.4</v>
      </c>
      <c r="AN204" s="97">
        <f t="shared" si="96"/>
        <v>0</v>
      </c>
      <c r="AO204" s="97"/>
      <c r="AP204" s="97">
        <f t="shared" si="97"/>
        <v>0</v>
      </c>
      <c r="AQ204" s="97">
        <f t="shared" si="98"/>
        <v>0</v>
      </c>
      <c r="AR204" s="97">
        <f t="shared" si="99"/>
        <v>27173.595000000001</v>
      </c>
      <c r="AS204" s="97">
        <v>55.9</v>
      </c>
      <c r="AT204" s="97"/>
      <c r="AU204" s="97">
        <v>52.46</v>
      </c>
      <c r="AV204" s="97"/>
      <c r="AW204" s="97">
        <v>174.7</v>
      </c>
      <c r="AX204" s="97"/>
      <c r="AY204" s="97"/>
      <c r="AZ204" s="97">
        <v>426.83</v>
      </c>
      <c r="BA204" s="97">
        <f t="shared" si="107"/>
        <v>8944</v>
      </c>
      <c r="BB204" s="97">
        <f t="shared" si="108"/>
        <v>0</v>
      </c>
      <c r="BC204" s="97">
        <f t="shared" si="109"/>
        <v>8393.6</v>
      </c>
      <c r="BD204" s="97">
        <f t="shared" si="110"/>
        <v>0</v>
      </c>
      <c r="BE204" s="97">
        <f t="shared" si="111"/>
        <v>79499.418749999997</v>
      </c>
      <c r="BF204" s="97">
        <f t="shared" si="112"/>
        <v>0</v>
      </c>
      <c r="BG204" s="97">
        <f t="shared" si="113"/>
        <v>0</v>
      </c>
      <c r="BH204" s="97">
        <f t="shared" si="114"/>
        <v>31131.913124999999</v>
      </c>
      <c r="BI204" s="97">
        <f t="shared" si="115"/>
        <v>96837.018749999988</v>
      </c>
    </row>
    <row r="205" spans="1:61" ht="15" hidden="1" x14ac:dyDescent="0.25">
      <c r="A205" s="211">
        <v>204</v>
      </c>
      <c r="B205" s="87" t="s">
        <v>477</v>
      </c>
      <c r="C205" s="86">
        <v>1961</v>
      </c>
      <c r="D205" s="104" t="s">
        <v>765</v>
      </c>
      <c r="E205" s="161" t="s">
        <v>829</v>
      </c>
      <c r="F205" s="163" t="s">
        <v>823</v>
      </c>
      <c r="G205" s="163">
        <v>0.22</v>
      </c>
      <c r="H205" s="190">
        <v>484</v>
      </c>
      <c r="I205" s="46">
        <v>870.48749999999984</v>
      </c>
      <c r="J205" s="46">
        <v>149.21249999999998</v>
      </c>
      <c r="K205" s="205"/>
      <c r="L205" s="205">
        <v>100</v>
      </c>
      <c r="M205" s="205">
        <v>150</v>
      </c>
      <c r="N205" s="205"/>
      <c r="O205" s="205"/>
      <c r="P205" s="205"/>
      <c r="Q205" s="205">
        <v>150</v>
      </c>
      <c r="R205" s="194">
        <v>650</v>
      </c>
      <c r="S205" s="194">
        <f t="shared" si="100"/>
        <v>0</v>
      </c>
      <c r="T205" s="194">
        <f t="shared" si="101"/>
        <v>48400</v>
      </c>
      <c r="U205" s="194">
        <f t="shared" si="102"/>
        <v>72600</v>
      </c>
      <c r="V205" s="194">
        <f t="shared" si="103"/>
        <v>0</v>
      </c>
      <c r="X205" s="194">
        <f t="shared" si="104"/>
        <v>0</v>
      </c>
      <c r="Y205" s="194">
        <f t="shared" si="105"/>
        <v>130573.12499999997</v>
      </c>
      <c r="Z205" s="194">
        <f t="shared" si="106"/>
        <v>96988.124999999985</v>
      </c>
      <c r="AA205" s="97">
        <v>400000</v>
      </c>
      <c r="AB205" s="97">
        <v>654545.45454545447</v>
      </c>
      <c r="AC205" s="97"/>
      <c r="AD205" s="97">
        <v>6.59</v>
      </c>
      <c r="AE205" s="97">
        <v>9.06</v>
      </c>
      <c r="AF205" s="97"/>
      <c r="AG205" s="97"/>
      <c r="AH205" s="97"/>
      <c r="AI205" s="97">
        <v>9.06</v>
      </c>
      <c r="AJ205" s="97">
        <v>362.98</v>
      </c>
      <c r="AK205" s="97">
        <f t="shared" si="93"/>
        <v>0</v>
      </c>
      <c r="AL205" s="97">
        <f t="shared" si="94"/>
        <v>3189.56</v>
      </c>
      <c r="AM205" s="97">
        <f t="shared" si="95"/>
        <v>4385.04</v>
      </c>
      <c r="AN205" s="97">
        <f t="shared" si="96"/>
        <v>0</v>
      </c>
      <c r="AO205" s="97"/>
      <c r="AP205" s="97">
        <f t="shared" si="97"/>
        <v>0</v>
      </c>
      <c r="AQ205" s="97">
        <f t="shared" si="98"/>
        <v>7886.6167499999992</v>
      </c>
      <c r="AR205" s="97">
        <f t="shared" si="99"/>
        <v>54161.153249999996</v>
      </c>
      <c r="AS205" s="97"/>
      <c r="AT205" s="97">
        <v>48.71</v>
      </c>
      <c r="AU205" s="97">
        <v>51.18</v>
      </c>
      <c r="AV205" s="97"/>
      <c r="AW205" s="97"/>
      <c r="AX205" s="97"/>
      <c r="AY205" s="97">
        <v>60.76</v>
      </c>
      <c r="AZ205" s="97">
        <v>404.64</v>
      </c>
      <c r="BA205" s="97">
        <f t="shared" si="107"/>
        <v>0</v>
      </c>
      <c r="BB205" s="97">
        <f t="shared" si="108"/>
        <v>23575.64</v>
      </c>
      <c r="BC205" s="97">
        <f t="shared" si="109"/>
        <v>24771.119999999999</v>
      </c>
      <c r="BD205" s="97">
        <f t="shared" si="110"/>
        <v>0</v>
      </c>
      <c r="BE205" s="97">
        <f t="shared" si="111"/>
        <v>0</v>
      </c>
      <c r="BF205" s="97">
        <f t="shared" si="112"/>
        <v>0</v>
      </c>
      <c r="BG205" s="97">
        <f t="shared" si="113"/>
        <v>52890.820499999987</v>
      </c>
      <c r="BH205" s="97">
        <f t="shared" si="114"/>
        <v>60377.34599999999</v>
      </c>
      <c r="BI205" s="97">
        <f t="shared" si="115"/>
        <v>101237.58049999998</v>
      </c>
    </row>
    <row r="206" spans="1:61" ht="15" hidden="1" x14ac:dyDescent="0.25">
      <c r="A206" s="213">
        <v>205</v>
      </c>
      <c r="B206" s="88" t="s">
        <v>479</v>
      </c>
      <c r="C206" s="86">
        <v>1946</v>
      </c>
      <c r="D206" s="104" t="s">
        <v>765</v>
      </c>
      <c r="E206" s="158" t="s">
        <v>830</v>
      </c>
      <c r="F206" s="158" t="s">
        <v>823</v>
      </c>
      <c r="G206" s="158">
        <v>0.23</v>
      </c>
      <c r="H206" s="190">
        <v>692</v>
      </c>
      <c r="I206" s="46">
        <v>2911.0874999999996</v>
      </c>
      <c r="J206" s="46">
        <v>484.61250000000007</v>
      </c>
      <c r="K206" s="205"/>
      <c r="L206" s="205">
        <v>100</v>
      </c>
      <c r="M206" s="205">
        <v>150</v>
      </c>
      <c r="N206" s="205"/>
      <c r="O206" s="205"/>
      <c r="P206" s="205"/>
      <c r="Q206" s="205">
        <v>150</v>
      </c>
      <c r="R206" s="194">
        <v>650</v>
      </c>
      <c r="S206" s="194">
        <f t="shared" si="100"/>
        <v>0</v>
      </c>
      <c r="T206" s="194">
        <f t="shared" si="101"/>
        <v>69200</v>
      </c>
      <c r="U206" s="194">
        <f t="shared" si="102"/>
        <v>103800</v>
      </c>
      <c r="V206" s="194">
        <f t="shared" si="103"/>
        <v>0</v>
      </c>
      <c r="X206" s="194">
        <f t="shared" si="104"/>
        <v>0</v>
      </c>
      <c r="Y206" s="194">
        <f t="shared" si="105"/>
        <v>436663.12499999994</v>
      </c>
      <c r="Z206" s="194">
        <f t="shared" si="106"/>
        <v>314998.12500000006</v>
      </c>
      <c r="AA206" s="97">
        <v>1599999.9999999998</v>
      </c>
      <c r="AB206" s="97">
        <v>3054545.4545454541</v>
      </c>
      <c r="AC206" s="97"/>
      <c r="AD206" s="97">
        <v>6.59</v>
      </c>
      <c r="AE206" s="97">
        <v>9.06</v>
      </c>
      <c r="AF206" s="97"/>
      <c r="AG206" s="97"/>
      <c r="AH206" s="97"/>
      <c r="AI206" s="97">
        <v>9.06</v>
      </c>
      <c r="AJ206" s="97">
        <v>358.98</v>
      </c>
      <c r="AK206" s="97">
        <f t="shared" si="93"/>
        <v>0</v>
      </c>
      <c r="AL206" s="97">
        <f t="shared" si="94"/>
        <v>4560.28</v>
      </c>
      <c r="AM206" s="97">
        <f t="shared" si="95"/>
        <v>6269.52</v>
      </c>
      <c r="AN206" s="97">
        <f t="shared" si="96"/>
        <v>0</v>
      </c>
      <c r="AO206" s="97"/>
      <c r="AP206" s="97">
        <f t="shared" si="97"/>
        <v>0</v>
      </c>
      <c r="AQ206" s="97">
        <f t="shared" si="98"/>
        <v>26374.452749999997</v>
      </c>
      <c r="AR206" s="97">
        <f t="shared" si="99"/>
        <v>173966.19525000002</v>
      </c>
      <c r="AS206" s="97"/>
      <c r="AT206" s="97">
        <v>48.71</v>
      </c>
      <c r="AU206" s="97">
        <v>51.18</v>
      </c>
      <c r="AV206" s="97"/>
      <c r="AW206" s="97"/>
      <c r="AX206" s="97"/>
      <c r="AY206" s="97">
        <v>60.76</v>
      </c>
      <c r="AZ206" s="97">
        <v>413.64</v>
      </c>
      <c r="BA206" s="97">
        <f t="shared" si="107"/>
        <v>0</v>
      </c>
      <c r="BB206" s="97">
        <f t="shared" si="108"/>
        <v>33707.32</v>
      </c>
      <c r="BC206" s="97">
        <f t="shared" si="109"/>
        <v>35416.559999999998</v>
      </c>
      <c r="BD206" s="97">
        <f t="shared" si="110"/>
        <v>0</v>
      </c>
      <c r="BE206" s="97">
        <f t="shared" si="111"/>
        <v>0</v>
      </c>
      <c r="BF206" s="97">
        <f t="shared" si="112"/>
        <v>0</v>
      </c>
      <c r="BG206" s="97">
        <f t="shared" si="113"/>
        <v>176877.67649999997</v>
      </c>
      <c r="BH206" s="97">
        <f t="shared" si="114"/>
        <v>200455.11450000003</v>
      </c>
      <c r="BI206" s="97">
        <f t="shared" si="115"/>
        <v>246001.55649999998</v>
      </c>
    </row>
    <row r="207" spans="1:61" ht="15" hidden="1" x14ac:dyDescent="0.25">
      <c r="A207" s="212">
        <v>206</v>
      </c>
      <c r="B207" s="88" t="s">
        <v>481</v>
      </c>
      <c r="C207" s="86">
        <v>1946</v>
      </c>
      <c r="D207" s="104" t="s">
        <v>765</v>
      </c>
      <c r="E207" s="158" t="s">
        <v>830</v>
      </c>
      <c r="F207" s="158" t="s">
        <v>823</v>
      </c>
      <c r="G207" s="158">
        <v>0.23</v>
      </c>
      <c r="H207" s="190">
        <v>195</v>
      </c>
      <c r="I207" s="46">
        <v>701.98749999999995</v>
      </c>
      <c r="J207" s="46">
        <v>76.8125</v>
      </c>
      <c r="K207" s="205"/>
      <c r="L207" s="205">
        <v>100</v>
      </c>
      <c r="M207" s="205">
        <v>150</v>
      </c>
      <c r="N207" s="205"/>
      <c r="O207" s="205"/>
      <c r="P207" s="205"/>
      <c r="Q207" s="205">
        <v>150</v>
      </c>
      <c r="R207" s="194">
        <v>650</v>
      </c>
      <c r="S207" s="194">
        <f t="shared" si="100"/>
        <v>0</v>
      </c>
      <c r="T207" s="194">
        <f t="shared" si="101"/>
        <v>19500</v>
      </c>
      <c r="U207" s="194">
        <f t="shared" si="102"/>
        <v>29250</v>
      </c>
      <c r="V207" s="194">
        <f t="shared" si="103"/>
        <v>0</v>
      </c>
      <c r="X207" s="194">
        <f t="shared" si="104"/>
        <v>0</v>
      </c>
      <c r="Y207" s="194">
        <f t="shared" si="105"/>
        <v>105298.125</v>
      </c>
      <c r="Z207" s="194">
        <f t="shared" si="106"/>
        <v>49928.125</v>
      </c>
      <c r="AA207" s="97">
        <v>318181.81818181818</v>
      </c>
      <c r="AB207" s="97">
        <v>490909.09090909088</v>
      </c>
      <c r="AC207" s="97"/>
      <c r="AD207" s="97">
        <v>6.59</v>
      </c>
      <c r="AE207" s="97">
        <v>9.06</v>
      </c>
      <c r="AF207" s="97"/>
      <c r="AG207" s="97"/>
      <c r="AH207" s="97"/>
      <c r="AI207" s="97">
        <v>9.06</v>
      </c>
      <c r="AJ207" s="97">
        <v>358.98</v>
      </c>
      <c r="AK207" s="97">
        <f t="shared" si="93"/>
        <v>0</v>
      </c>
      <c r="AL207" s="97">
        <f t="shared" si="94"/>
        <v>1285.05</v>
      </c>
      <c r="AM207" s="97">
        <f t="shared" si="95"/>
        <v>1766.7</v>
      </c>
      <c r="AN207" s="97">
        <f t="shared" si="96"/>
        <v>0</v>
      </c>
      <c r="AO207" s="97"/>
      <c r="AP207" s="97">
        <f t="shared" si="97"/>
        <v>0</v>
      </c>
      <c r="AQ207" s="97">
        <f t="shared" si="98"/>
        <v>6360.0067499999996</v>
      </c>
      <c r="AR207" s="97">
        <f t="shared" si="99"/>
        <v>27574.151250000003</v>
      </c>
      <c r="AS207" s="97"/>
      <c r="AT207" s="97">
        <v>48.71</v>
      </c>
      <c r="AU207" s="97">
        <v>51.18</v>
      </c>
      <c r="AV207" s="97"/>
      <c r="AW207" s="97"/>
      <c r="AX207" s="97"/>
      <c r="AY207" s="97">
        <v>60.76</v>
      </c>
      <c r="AZ207" s="97">
        <v>413.64</v>
      </c>
      <c r="BA207" s="97">
        <f t="shared" si="107"/>
        <v>0</v>
      </c>
      <c r="BB207" s="97">
        <f t="shared" si="108"/>
        <v>9498.4500000000007</v>
      </c>
      <c r="BC207" s="97">
        <f t="shared" si="109"/>
        <v>9980.1</v>
      </c>
      <c r="BD207" s="97">
        <f t="shared" si="110"/>
        <v>0</v>
      </c>
      <c r="BE207" s="97">
        <f t="shared" si="111"/>
        <v>0</v>
      </c>
      <c r="BF207" s="97">
        <f t="shared" si="112"/>
        <v>0</v>
      </c>
      <c r="BG207" s="97">
        <f t="shared" si="113"/>
        <v>42652.760499999997</v>
      </c>
      <c r="BH207" s="97">
        <f t="shared" si="114"/>
        <v>31772.7225</v>
      </c>
      <c r="BI207" s="97">
        <f t="shared" si="115"/>
        <v>62131.3105</v>
      </c>
    </row>
    <row r="208" spans="1:61" ht="15" hidden="1" x14ac:dyDescent="0.25">
      <c r="A208" s="212">
        <v>207</v>
      </c>
      <c r="B208" s="88" t="s">
        <v>483</v>
      </c>
      <c r="C208" s="86">
        <v>1946</v>
      </c>
      <c r="D208" s="104" t="s">
        <v>765</v>
      </c>
      <c r="E208" s="158" t="s">
        <v>830</v>
      </c>
      <c r="F208" s="158" t="s">
        <v>823</v>
      </c>
      <c r="G208" s="158">
        <v>0.23</v>
      </c>
      <c r="H208" s="190">
        <v>384</v>
      </c>
      <c r="I208" s="46">
        <v>826.16249999999991</v>
      </c>
      <c r="J208" s="46">
        <v>114.33749999999999</v>
      </c>
      <c r="K208" s="205"/>
      <c r="L208" s="205">
        <v>100</v>
      </c>
      <c r="M208" s="205">
        <v>150</v>
      </c>
      <c r="N208" s="205"/>
      <c r="O208" s="205"/>
      <c r="P208" s="205"/>
      <c r="Q208" s="205">
        <v>150</v>
      </c>
      <c r="R208" s="194">
        <v>650</v>
      </c>
      <c r="S208" s="194">
        <f t="shared" si="100"/>
        <v>0</v>
      </c>
      <c r="T208" s="194">
        <f t="shared" si="101"/>
        <v>38400</v>
      </c>
      <c r="U208" s="194">
        <f t="shared" si="102"/>
        <v>57600</v>
      </c>
      <c r="V208" s="194">
        <f t="shared" si="103"/>
        <v>0</v>
      </c>
      <c r="X208" s="194">
        <f t="shared" si="104"/>
        <v>0</v>
      </c>
      <c r="Y208" s="194">
        <f t="shared" si="105"/>
        <v>123924.37499999999</v>
      </c>
      <c r="Z208" s="194">
        <f t="shared" si="106"/>
        <v>74319.375</v>
      </c>
      <c r="AA208" s="97">
        <v>454545.45454545447</v>
      </c>
      <c r="AB208" s="97">
        <v>763636.36363636353</v>
      </c>
      <c r="AC208" s="97"/>
      <c r="AD208" s="97">
        <v>6.59</v>
      </c>
      <c r="AE208" s="97">
        <v>9.06</v>
      </c>
      <c r="AF208" s="97"/>
      <c r="AG208" s="97"/>
      <c r="AH208" s="97"/>
      <c r="AI208" s="97">
        <v>9.06</v>
      </c>
      <c r="AJ208" s="97">
        <v>358.98</v>
      </c>
      <c r="AK208" s="97">
        <f t="shared" si="93"/>
        <v>0</v>
      </c>
      <c r="AL208" s="97">
        <f t="shared" si="94"/>
        <v>2530.56</v>
      </c>
      <c r="AM208" s="97">
        <f t="shared" si="95"/>
        <v>3479.04</v>
      </c>
      <c r="AN208" s="97">
        <f t="shared" si="96"/>
        <v>0</v>
      </c>
      <c r="AO208" s="97"/>
      <c r="AP208" s="97">
        <f t="shared" si="97"/>
        <v>0</v>
      </c>
      <c r="AQ208" s="97">
        <f t="shared" si="98"/>
        <v>7485.0322499999993</v>
      </c>
      <c r="AR208" s="97">
        <f t="shared" si="99"/>
        <v>41044.875749999999</v>
      </c>
      <c r="AS208" s="97"/>
      <c r="AT208" s="97">
        <v>48.71</v>
      </c>
      <c r="AU208" s="97">
        <v>51.18</v>
      </c>
      <c r="AV208" s="97"/>
      <c r="AW208" s="97"/>
      <c r="AX208" s="97"/>
      <c r="AY208" s="97">
        <v>60.76</v>
      </c>
      <c r="AZ208" s="97">
        <v>413.64</v>
      </c>
      <c r="BA208" s="97">
        <f t="shared" si="107"/>
        <v>0</v>
      </c>
      <c r="BB208" s="97">
        <f t="shared" si="108"/>
        <v>18704.64</v>
      </c>
      <c r="BC208" s="97">
        <f t="shared" si="109"/>
        <v>19653.12</v>
      </c>
      <c r="BD208" s="97">
        <f t="shared" si="110"/>
        <v>0</v>
      </c>
      <c r="BE208" s="97">
        <f t="shared" si="111"/>
        <v>0</v>
      </c>
      <c r="BF208" s="97">
        <f t="shared" si="112"/>
        <v>0</v>
      </c>
      <c r="BG208" s="97">
        <f t="shared" si="113"/>
        <v>50197.633499999996</v>
      </c>
      <c r="BH208" s="97">
        <f t="shared" si="114"/>
        <v>47294.563499999997</v>
      </c>
      <c r="BI208" s="97">
        <f t="shared" si="115"/>
        <v>88555.393499999991</v>
      </c>
    </row>
    <row r="209" spans="1:61" ht="15" hidden="1" x14ac:dyDescent="0.25">
      <c r="A209" s="212">
        <v>208</v>
      </c>
      <c r="B209" s="88" t="s">
        <v>485</v>
      </c>
      <c r="C209" s="86">
        <v>1946</v>
      </c>
      <c r="D209" s="104" t="s">
        <v>765</v>
      </c>
      <c r="E209" s="158" t="s">
        <v>830</v>
      </c>
      <c r="F209" s="158" t="s">
        <v>823</v>
      </c>
      <c r="G209" s="158">
        <v>0.23</v>
      </c>
      <c r="H209" s="190">
        <v>384</v>
      </c>
      <c r="I209" s="46">
        <v>823.16249999999991</v>
      </c>
      <c r="J209" s="46">
        <v>117.33749999999999</v>
      </c>
      <c r="K209" s="205"/>
      <c r="L209" s="205">
        <v>100</v>
      </c>
      <c r="M209" s="205">
        <v>150</v>
      </c>
      <c r="N209" s="205"/>
      <c r="O209" s="205"/>
      <c r="P209" s="205"/>
      <c r="Q209" s="205">
        <v>150</v>
      </c>
      <c r="R209" s="194">
        <v>650</v>
      </c>
      <c r="S209" s="194">
        <f t="shared" si="100"/>
        <v>0</v>
      </c>
      <c r="T209" s="194">
        <f t="shared" si="101"/>
        <v>38400</v>
      </c>
      <c r="U209" s="194">
        <f t="shared" si="102"/>
        <v>57600</v>
      </c>
      <c r="V209" s="194">
        <f t="shared" si="103"/>
        <v>0</v>
      </c>
      <c r="X209" s="194">
        <f t="shared" si="104"/>
        <v>0</v>
      </c>
      <c r="Y209" s="194">
        <f t="shared" si="105"/>
        <v>123474.37499999999</v>
      </c>
      <c r="Z209" s="194">
        <f t="shared" si="106"/>
        <v>76269.375</v>
      </c>
      <c r="AA209" s="97">
        <v>263636.36363636359</v>
      </c>
      <c r="AB209" s="97">
        <v>381818.18181818177</v>
      </c>
      <c r="AC209" s="97"/>
      <c r="AD209" s="97">
        <v>6.59</v>
      </c>
      <c r="AE209" s="97">
        <v>9.06</v>
      </c>
      <c r="AF209" s="97"/>
      <c r="AG209" s="97"/>
      <c r="AH209" s="97"/>
      <c r="AI209" s="97">
        <v>9.06</v>
      </c>
      <c r="AJ209" s="97">
        <v>358.98</v>
      </c>
      <c r="AK209" s="97">
        <f t="shared" si="93"/>
        <v>0</v>
      </c>
      <c r="AL209" s="97">
        <f t="shared" si="94"/>
        <v>2530.56</v>
      </c>
      <c r="AM209" s="97">
        <f t="shared" si="95"/>
        <v>3479.04</v>
      </c>
      <c r="AN209" s="97">
        <f t="shared" si="96"/>
        <v>0</v>
      </c>
      <c r="AO209" s="97"/>
      <c r="AP209" s="97">
        <f t="shared" si="97"/>
        <v>0</v>
      </c>
      <c r="AQ209" s="97">
        <f t="shared" si="98"/>
        <v>7457.8522499999999</v>
      </c>
      <c r="AR209" s="97">
        <f t="shared" si="99"/>
        <v>42121.815750000002</v>
      </c>
      <c r="AS209" s="97"/>
      <c r="AT209" s="97">
        <v>48.71</v>
      </c>
      <c r="AU209" s="97">
        <v>51.18</v>
      </c>
      <c r="AV209" s="97"/>
      <c r="AW209" s="97"/>
      <c r="AX209" s="97"/>
      <c r="AY209" s="97">
        <v>60.76</v>
      </c>
      <c r="AZ209" s="97">
        <v>413.64</v>
      </c>
      <c r="BA209" s="97">
        <f t="shared" si="107"/>
        <v>0</v>
      </c>
      <c r="BB209" s="97">
        <f t="shared" si="108"/>
        <v>18704.64</v>
      </c>
      <c r="BC209" s="97">
        <f t="shared" si="109"/>
        <v>19653.12</v>
      </c>
      <c r="BD209" s="97">
        <f t="shared" si="110"/>
        <v>0</v>
      </c>
      <c r="BE209" s="97">
        <f t="shared" si="111"/>
        <v>0</v>
      </c>
      <c r="BF209" s="97">
        <f t="shared" si="112"/>
        <v>0</v>
      </c>
      <c r="BG209" s="97">
        <f t="shared" si="113"/>
        <v>50015.35349999999</v>
      </c>
      <c r="BH209" s="97">
        <f t="shared" si="114"/>
        <v>48535.483499999995</v>
      </c>
      <c r="BI209" s="97">
        <f t="shared" si="115"/>
        <v>88373.113499999978</v>
      </c>
    </row>
    <row r="210" spans="1:61" ht="15" hidden="1" x14ac:dyDescent="0.25">
      <c r="A210" s="213">
        <v>209</v>
      </c>
      <c r="B210" s="88" t="s">
        <v>487</v>
      </c>
      <c r="C210" s="86">
        <v>1949</v>
      </c>
      <c r="D210" s="104" t="s">
        <v>765</v>
      </c>
      <c r="E210" s="158" t="s">
        <v>830</v>
      </c>
      <c r="F210" s="158" t="s">
        <v>823</v>
      </c>
      <c r="G210" s="158">
        <v>0.23</v>
      </c>
      <c r="H210" s="190">
        <v>412</v>
      </c>
      <c r="I210" s="46">
        <v>1410.1875</v>
      </c>
      <c r="J210" s="46">
        <v>206.8125</v>
      </c>
      <c r="K210" s="205"/>
      <c r="L210" s="205">
        <v>100</v>
      </c>
      <c r="M210" s="205">
        <v>150</v>
      </c>
      <c r="N210" s="205"/>
      <c r="O210" s="205">
        <v>1000</v>
      </c>
      <c r="P210" s="205"/>
      <c r="Q210" s="205"/>
      <c r="R210" s="194">
        <v>650</v>
      </c>
      <c r="S210" s="194">
        <f t="shared" si="100"/>
        <v>0</v>
      </c>
      <c r="T210" s="194">
        <f t="shared" si="101"/>
        <v>41200</v>
      </c>
      <c r="U210" s="194">
        <f t="shared" si="102"/>
        <v>61800</v>
      </c>
      <c r="V210" s="194">
        <f t="shared" si="103"/>
        <v>0</v>
      </c>
      <c r="W210" s="194">
        <f t="shared" ref="W210:W213" si="118">O210*I210</f>
        <v>1410187.5</v>
      </c>
      <c r="X210" s="194">
        <f t="shared" si="104"/>
        <v>0</v>
      </c>
      <c r="Y210" s="194">
        <f t="shared" si="105"/>
        <v>0</v>
      </c>
      <c r="Z210" s="194">
        <f t="shared" si="106"/>
        <v>134428.125</v>
      </c>
      <c r="AA210" s="97">
        <v>754545.45454545447</v>
      </c>
      <c r="AB210" s="97">
        <v>1363636.3636363635</v>
      </c>
      <c r="AC210" s="97"/>
      <c r="AD210" s="97">
        <v>6.59</v>
      </c>
      <c r="AE210" s="97">
        <v>9.06</v>
      </c>
      <c r="AF210" s="97"/>
      <c r="AG210" s="97">
        <v>119.93</v>
      </c>
      <c r="AH210" s="97"/>
      <c r="AI210" s="97">
        <v>9.06</v>
      </c>
      <c r="AJ210" s="97">
        <v>358.98</v>
      </c>
      <c r="AK210" s="97">
        <f t="shared" si="93"/>
        <v>0</v>
      </c>
      <c r="AL210" s="97">
        <f t="shared" si="94"/>
        <v>2715.08</v>
      </c>
      <c r="AM210" s="97">
        <f t="shared" si="95"/>
        <v>3732.7200000000003</v>
      </c>
      <c r="AN210" s="97">
        <f t="shared" si="96"/>
        <v>0</v>
      </c>
      <c r="AO210" s="97">
        <f t="shared" ref="AO210:AO213" si="119">AG210*I210</f>
        <v>169123.78687500002</v>
      </c>
      <c r="AP210" s="97">
        <f t="shared" si="97"/>
        <v>0</v>
      </c>
      <c r="AQ210" s="97"/>
      <c r="AR210" s="97">
        <f t="shared" si="99"/>
        <v>74241.551250000004</v>
      </c>
      <c r="AS210" s="97"/>
      <c r="AT210" s="97">
        <v>48.71</v>
      </c>
      <c r="AU210" s="97">
        <v>51.18</v>
      </c>
      <c r="AV210" s="97"/>
      <c r="AW210" s="97">
        <v>181.44</v>
      </c>
      <c r="AX210" s="97"/>
      <c r="AY210" s="97"/>
      <c r="AZ210" s="97">
        <v>413.64</v>
      </c>
      <c r="BA210" s="97">
        <f t="shared" si="107"/>
        <v>0</v>
      </c>
      <c r="BB210" s="97">
        <f t="shared" si="108"/>
        <v>20068.52</v>
      </c>
      <c r="BC210" s="97">
        <f t="shared" si="109"/>
        <v>21086.16</v>
      </c>
      <c r="BD210" s="97">
        <f t="shared" si="110"/>
        <v>0</v>
      </c>
      <c r="BE210" s="97">
        <f t="shared" si="111"/>
        <v>255864.41999999998</v>
      </c>
      <c r="BF210" s="97">
        <f t="shared" si="112"/>
        <v>0</v>
      </c>
      <c r="BG210" s="97">
        <f t="shared" si="113"/>
        <v>0</v>
      </c>
      <c r="BH210" s="97">
        <f t="shared" si="114"/>
        <v>85545.922500000001</v>
      </c>
      <c r="BI210" s="97">
        <f t="shared" si="115"/>
        <v>297019.09999999998</v>
      </c>
    </row>
    <row r="211" spans="1:61" ht="15" hidden="1" x14ac:dyDescent="0.25">
      <c r="A211" s="213">
        <v>210</v>
      </c>
      <c r="B211" s="88" t="s">
        <v>489</v>
      </c>
      <c r="C211" s="86">
        <v>1949</v>
      </c>
      <c r="D211" s="104" t="s">
        <v>765</v>
      </c>
      <c r="E211" s="158" t="s">
        <v>830</v>
      </c>
      <c r="F211" s="158" t="s">
        <v>823</v>
      </c>
      <c r="G211" s="158">
        <v>0.23</v>
      </c>
      <c r="H211" s="190">
        <v>938</v>
      </c>
      <c r="I211" s="46">
        <v>2734.75</v>
      </c>
      <c r="J211" s="46">
        <v>466.25</v>
      </c>
      <c r="K211" s="205"/>
      <c r="L211" s="205">
        <v>100</v>
      </c>
      <c r="M211" s="205">
        <v>150</v>
      </c>
      <c r="N211" s="205"/>
      <c r="O211" s="205">
        <v>1000</v>
      </c>
      <c r="P211" s="205"/>
      <c r="Q211" s="205"/>
      <c r="R211" s="194">
        <v>650</v>
      </c>
      <c r="S211" s="194">
        <f t="shared" si="100"/>
        <v>0</v>
      </c>
      <c r="T211" s="194">
        <f t="shared" si="101"/>
        <v>93800</v>
      </c>
      <c r="U211" s="194">
        <f t="shared" si="102"/>
        <v>140700</v>
      </c>
      <c r="V211" s="194">
        <f t="shared" si="103"/>
        <v>0</v>
      </c>
      <c r="W211" s="194">
        <f t="shared" si="118"/>
        <v>2734750</v>
      </c>
      <c r="X211" s="194">
        <f t="shared" si="104"/>
        <v>0</v>
      </c>
      <c r="Y211" s="194">
        <f t="shared" si="105"/>
        <v>0</v>
      </c>
      <c r="Z211" s="194">
        <f t="shared" si="106"/>
        <v>303062.5</v>
      </c>
      <c r="AA211" s="97">
        <v>1709090.9090909089</v>
      </c>
      <c r="AB211" s="97">
        <v>3272727.2727272725</v>
      </c>
      <c r="AC211" s="97"/>
      <c r="AD211" s="97">
        <v>6.59</v>
      </c>
      <c r="AE211" s="97">
        <v>9.06</v>
      </c>
      <c r="AF211" s="97"/>
      <c r="AG211" s="97">
        <v>119.93</v>
      </c>
      <c r="AH211" s="97"/>
      <c r="AI211" s="97">
        <v>9.06</v>
      </c>
      <c r="AJ211" s="97">
        <v>358.98</v>
      </c>
      <c r="AK211" s="97">
        <f t="shared" si="93"/>
        <v>0</v>
      </c>
      <c r="AL211" s="97">
        <f t="shared" si="94"/>
        <v>6181.42</v>
      </c>
      <c r="AM211" s="97">
        <f t="shared" si="95"/>
        <v>8498.2800000000007</v>
      </c>
      <c r="AN211" s="97">
        <f t="shared" si="96"/>
        <v>0</v>
      </c>
      <c r="AO211" s="97">
        <f t="shared" si="119"/>
        <v>327978.5675</v>
      </c>
      <c r="AP211" s="97">
        <f t="shared" si="97"/>
        <v>0</v>
      </c>
      <c r="AQ211" s="97"/>
      <c r="AR211" s="97">
        <f t="shared" si="99"/>
        <v>167374.42500000002</v>
      </c>
      <c r="AS211" s="97"/>
      <c r="AT211" s="97">
        <v>48.71</v>
      </c>
      <c r="AU211" s="97">
        <v>51.18</v>
      </c>
      <c r="AV211" s="97"/>
      <c r="AW211" s="97">
        <v>181.44</v>
      </c>
      <c r="AX211" s="97"/>
      <c r="AY211" s="97"/>
      <c r="AZ211" s="97">
        <v>413.64</v>
      </c>
      <c r="BA211" s="97">
        <f t="shared" si="107"/>
        <v>0</v>
      </c>
      <c r="BB211" s="97">
        <f t="shared" si="108"/>
        <v>45689.98</v>
      </c>
      <c r="BC211" s="97">
        <f t="shared" si="109"/>
        <v>48006.84</v>
      </c>
      <c r="BD211" s="97">
        <f t="shared" si="110"/>
        <v>0</v>
      </c>
      <c r="BE211" s="97">
        <f t="shared" si="111"/>
        <v>496193.04</v>
      </c>
      <c r="BF211" s="97">
        <f t="shared" si="112"/>
        <v>0</v>
      </c>
      <c r="BG211" s="97">
        <f t="shared" si="113"/>
        <v>0</v>
      </c>
      <c r="BH211" s="97">
        <f t="shared" si="114"/>
        <v>192859.65</v>
      </c>
      <c r="BI211" s="97">
        <f t="shared" si="115"/>
        <v>589889.86</v>
      </c>
    </row>
    <row r="212" spans="1:61" ht="15" hidden="1" x14ac:dyDescent="0.25">
      <c r="A212" s="213">
        <v>211</v>
      </c>
      <c r="B212" s="88" t="s">
        <v>491</v>
      </c>
      <c r="C212" s="86">
        <v>1949</v>
      </c>
      <c r="D212" s="104" t="s">
        <v>765</v>
      </c>
      <c r="E212" s="158" t="s">
        <v>830</v>
      </c>
      <c r="F212" s="158" t="s">
        <v>823</v>
      </c>
      <c r="G212" s="158">
        <v>0.23</v>
      </c>
      <c r="H212" s="190">
        <v>359</v>
      </c>
      <c r="I212" s="46">
        <v>2141.7124999999996</v>
      </c>
      <c r="J212" s="46">
        <v>287.08749999999998</v>
      </c>
      <c r="K212" s="205"/>
      <c r="L212" s="205">
        <v>100</v>
      </c>
      <c r="M212" s="205">
        <v>150</v>
      </c>
      <c r="N212" s="205"/>
      <c r="O212" s="205">
        <v>1000</v>
      </c>
      <c r="P212" s="205"/>
      <c r="Q212" s="205"/>
      <c r="R212" s="194">
        <v>650</v>
      </c>
      <c r="S212" s="194">
        <f t="shared" si="100"/>
        <v>0</v>
      </c>
      <c r="T212" s="194">
        <f t="shared" si="101"/>
        <v>35900</v>
      </c>
      <c r="U212" s="194">
        <f t="shared" si="102"/>
        <v>53850</v>
      </c>
      <c r="V212" s="194">
        <f t="shared" si="103"/>
        <v>0</v>
      </c>
      <c r="W212" s="194">
        <f t="shared" si="118"/>
        <v>2141712.4999999995</v>
      </c>
      <c r="X212" s="194">
        <f t="shared" si="104"/>
        <v>0</v>
      </c>
      <c r="Y212" s="194">
        <f t="shared" si="105"/>
        <v>0</v>
      </c>
      <c r="Z212" s="194">
        <f t="shared" si="106"/>
        <v>186606.87499999997</v>
      </c>
      <c r="AA212" s="97">
        <v>945454.54545454541</v>
      </c>
      <c r="AB212" s="97">
        <v>1745454.5454545454</v>
      </c>
      <c r="AC212" s="97"/>
      <c r="AD212" s="97">
        <v>6.59</v>
      </c>
      <c r="AE212" s="97">
        <v>9.06</v>
      </c>
      <c r="AF212" s="97"/>
      <c r="AG212" s="97">
        <v>119.93</v>
      </c>
      <c r="AH212" s="97"/>
      <c r="AI212" s="97">
        <v>9.06</v>
      </c>
      <c r="AJ212" s="97">
        <v>358.98</v>
      </c>
      <c r="AK212" s="97">
        <f t="shared" si="93"/>
        <v>0</v>
      </c>
      <c r="AL212" s="97">
        <f t="shared" si="94"/>
        <v>2365.81</v>
      </c>
      <c r="AM212" s="97">
        <f t="shared" si="95"/>
        <v>3252.54</v>
      </c>
      <c r="AN212" s="97">
        <f t="shared" si="96"/>
        <v>0</v>
      </c>
      <c r="AO212" s="97">
        <f t="shared" si="119"/>
        <v>256855.58012499998</v>
      </c>
      <c r="AP212" s="97">
        <f t="shared" si="97"/>
        <v>0</v>
      </c>
      <c r="AQ212" s="97"/>
      <c r="AR212" s="97">
        <f t="shared" si="99"/>
        <v>103058.67074999999</v>
      </c>
      <c r="AS212" s="97"/>
      <c r="AT212" s="97">
        <v>48.71</v>
      </c>
      <c r="AU212" s="97">
        <v>51.18</v>
      </c>
      <c r="AV212" s="97"/>
      <c r="AW212" s="97">
        <v>181.44</v>
      </c>
      <c r="AX212" s="97"/>
      <c r="AY212" s="97"/>
      <c r="AZ212" s="97">
        <v>413.64</v>
      </c>
      <c r="BA212" s="97">
        <f t="shared" si="107"/>
        <v>0</v>
      </c>
      <c r="BB212" s="97">
        <f t="shared" si="108"/>
        <v>17486.89</v>
      </c>
      <c r="BC212" s="97">
        <f t="shared" si="109"/>
        <v>18373.62</v>
      </c>
      <c r="BD212" s="97">
        <f t="shared" si="110"/>
        <v>0</v>
      </c>
      <c r="BE212" s="97">
        <f t="shared" si="111"/>
        <v>388592.31599999993</v>
      </c>
      <c r="BF212" s="97">
        <f t="shared" si="112"/>
        <v>0</v>
      </c>
      <c r="BG212" s="97">
        <f t="shared" si="113"/>
        <v>0</v>
      </c>
      <c r="BH212" s="97">
        <f t="shared" si="114"/>
        <v>118750.87349999999</v>
      </c>
      <c r="BI212" s="97">
        <f t="shared" si="115"/>
        <v>424452.82599999994</v>
      </c>
    </row>
    <row r="213" spans="1:61" ht="15" hidden="1" x14ac:dyDescent="0.25">
      <c r="A213" s="211">
        <v>212</v>
      </c>
      <c r="B213" s="88" t="s">
        <v>493</v>
      </c>
      <c r="C213" s="86">
        <v>1923</v>
      </c>
      <c r="D213" s="104" t="s">
        <v>169</v>
      </c>
      <c r="E213" s="158" t="s">
        <v>830</v>
      </c>
      <c r="F213" s="158" t="s">
        <v>823</v>
      </c>
      <c r="G213" s="158">
        <v>0.23</v>
      </c>
      <c r="H213" s="190">
        <v>1125</v>
      </c>
      <c r="I213" s="46">
        <v>2981.90625</v>
      </c>
      <c r="J213" s="46">
        <v>565.59375</v>
      </c>
      <c r="K213" s="205"/>
      <c r="L213" s="205">
        <v>100</v>
      </c>
      <c r="M213" s="205">
        <v>150</v>
      </c>
      <c r="N213" s="205"/>
      <c r="O213" s="205">
        <v>1000</v>
      </c>
      <c r="P213" s="205"/>
      <c r="Q213" s="205"/>
      <c r="R213" s="194">
        <v>650</v>
      </c>
      <c r="S213" s="194">
        <f t="shared" si="100"/>
        <v>0</v>
      </c>
      <c r="T213" s="194">
        <f t="shared" si="101"/>
        <v>112500</v>
      </c>
      <c r="U213" s="194">
        <f t="shared" si="102"/>
        <v>168750</v>
      </c>
      <c r="V213" s="194">
        <f t="shared" si="103"/>
        <v>0</v>
      </c>
      <c r="W213" s="194">
        <f t="shared" si="118"/>
        <v>2981906.25</v>
      </c>
      <c r="X213" s="194">
        <f t="shared" si="104"/>
        <v>0</v>
      </c>
      <c r="Y213" s="194">
        <f t="shared" si="105"/>
        <v>0</v>
      </c>
      <c r="Z213" s="194">
        <f t="shared" si="106"/>
        <v>367635.9375</v>
      </c>
      <c r="AA213" s="97">
        <v>1927272.7272727271</v>
      </c>
      <c r="AB213" s="97">
        <v>3709090.9090909087</v>
      </c>
      <c r="AC213" s="97"/>
      <c r="AD213" s="97">
        <v>6.59</v>
      </c>
      <c r="AE213" s="97">
        <v>9.06</v>
      </c>
      <c r="AF213" s="97"/>
      <c r="AG213" s="97">
        <v>119.93</v>
      </c>
      <c r="AH213" s="97"/>
      <c r="AI213" s="97">
        <v>9.06</v>
      </c>
      <c r="AJ213" s="97">
        <v>306.36</v>
      </c>
      <c r="AK213" s="97">
        <f t="shared" si="93"/>
        <v>0</v>
      </c>
      <c r="AL213" s="97">
        <f t="shared" si="94"/>
        <v>7413.75</v>
      </c>
      <c r="AM213" s="97">
        <f t="shared" si="95"/>
        <v>10192.5</v>
      </c>
      <c r="AN213" s="97">
        <f t="shared" si="96"/>
        <v>0</v>
      </c>
      <c r="AO213" s="97">
        <f t="shared" si="119"/>
        <v>357620.01656250004</v>
      </c>
      <c r="AP213" s="97">
        <f t="shared" si="97"/>
        <v>0</v>
      </c>
      <c r="AQ213" s="97"/>
      <c r="AR213" s="97">
        <f t="shared" si="99"/>
        <v>173275.30125000002</v>
      </c>
      <c r="AS213" s="97"/>
      <c r="AT213" s="97">
        <v>48.71</v>
      </c>
      <c r="AU213" s="97">
        <v>51.18</v>
      </c>
      <c r="AV213" s="97"/>
      <c r="AW213" s="97">
        <v>181.44</v>
      </c>
      <c r="AX213" s="97"/>
      <c r="AY213" s="97"/>
      <c r="AZ213" s="97">
        <v>348.05</v>
      </c>
      <c r="BA213" s="97">
        <f t="shared" si="107"/>
        <v>0</v>
      </c>
      <c r="BB213" s="97">
        <f t="shared" si="108"/>
        <v>54798.75</v>
      </c>
      <c r="BC213" s="97">
        <f t="shared" si="109"/>
        <v>57577.5</v>
      </c>
      <c r="BD213" s="97">
        <f t="shared" si="110"/>
        <v>0</v>
      </c>
      <c r="BE213" s="97">
        <f t="shared" si="111"/>
        <v>541037.06999999995</v>
      </c>
      <c r="BF213" s="97">
        <f t="shared" si="112"/>
        <v>0</v>
      </c>
      <c r="BG213" s="97">
        <f t="shared" si="113"/>
        <v>0</v>
      </c>
      <c r="BH213" s="97">
        <f t="shared" si="114"/>
        <v>196854.90468750001</v>
      </c>
      <c r="BI213" s="97">
        <f t="shared" si="115"/>
        <v>653413.31999999995</v>
      </c>
    </row>
    <row r="214" spans="1:61" ht="15" hidden="1" x14ac:dyDescent="0.25">
      <c r="A214" s="216">
        <v>213</v>
      </c>
      <c r="B214" s="88" t="s">
        <v>495</v>
      </c>
      <c r="C214" s="86">
        <v>1918</v>
      </c>
      <c r="D214" s="104" t="s">
        <v>169</v>
      </c>
      <c r="E214" s="158" t="s">
        <v>830</v>
      </c>
      <c r="F214" s="158" t="s">
        <v>824</v>
      </c>
      <c r="G214" s="158">
        <v>0.23</v>
      </c>
      <c r="H214" s="190">
        <v>284</v>
      </c>
      <c r="I214" s="46">
        <v>1411.0124999999998</v>
      </c>
      <c r="J214" s="46">
        <v>172.98750000000001</v>
      </c>
      <c r="K214" s="205">
        <v>100</v>
      </c>
      <c r="L214" s="205"/>
      <c r="M214" s="205">
        <v>150</v>
      </c>
      <c r="N214" s="205"/>
      <c r="O214" s="205"/>
      <c r="P214" s="205"/>
      <c r="Q214" s="205">
        <v>150</v>
      </c>
      <c r="R214" s="194">
        <v>650</v>
      </c>
      <c r="S214" s="194">
        <f t="shared" si="100"/>
        <v>28400</v>
      </c>
      <c r="T214" s="194">
        <f t="shared" si="101"/>
        <v>0</v>
      </c>
      <c r="U214" s="194">
        <f t="shared" si="102"/>
        <v>42600</v>
      </c>
      <c r="V214" s="194">
        <f t="shared" si="103"/>
        <v>0</v>
      </c>
      <c r="X214" s="194">
        <f t="shared" si="104"/>
        <v>0</v>
      </c>
      <c r="Y214" s="194">
        <f t="shared" si="105"/>
        <v>211651.87499999997</v>
      </c>
      <c r="Z214" s="194">
        <f t="shared" si="106"/>
        <v>112441.87500000001</v>
      </c>
      <c r="AA214" s="97">
        <v>536363.63636363635</v>
      </c>
      <c r="AB214" s="97">
        <v>927272.72727272718</v>
      </c>
      <c r="AC214" s="97">
        <v>13.78</v>
      </c>
      <c r="AD214" s="97"/>
      <c r="AE214" s="97">
        <v>9.06</v>
      </c>
      <c r="AF214" s="97"/>
      <c r="AG214" s="97"/>
      <c r="AH214" s="97"/>
      <c r="AI214" s="97">
        <v>9.06</v>
      </c>
      <c r="AJ214" s="97">
        <v>372.56</v>
      </c>
      <c r="AK214" s="97">
        <f t="shared" si="93"/>
        <v>3913.52</v>
      </c>
      <c r="AL214" s="97">
        <f t="shared" si="94"/>
        <v>0</v>
      </c>
      <c r="AM214" s="97">
        <f t="shared" si="95"/>
        <v>2573.04</v>
      </c>
      <c r="AN214" s="97">
        <f t="shared" si="96"/>
        <v>0</v>
      </c>
      <c r="AO214" s="97"/>
      <c r="AP214" s="97">
        <f t="shared" si="97"/>
        <v>0</v>
      </c>
      <c r="AQ214" s="97">
        <f t="shared" si="98"/>
        <v>12783.773249999998</v>
      </c>
      <c r="AR214" s="97">
        <f t="shared" si="99"/>
        <v>64448.223000000005</v>
      </c>
      <c r="AS214" s="97">
        <v>55.9</v>
      </c>
      <c r="AT214" s="97"/>
      <c r="AU214" s="97">
        <v>51.18</v>
      </c>
      <c r="AV214" s="97"/>
      <c r="AW214" s="97"/>
      <c r="AX214" s="97"/>
      <c r="AY214" s="97">
        <v>60.76</v>
      </c>
      <c r="AZ214" s="97">
        <v>413.83</v>
      </c>
      <c r="BA214" s="97">
        <f t="shared" si="107"/>
        <v>15875.6</v>
      </c>
      <c r="BB214" s="97">
        <f t="shared" si="108"/>
        <v>0</v>
      </c>
      <c r="BC214" s="97">
        <f t="shared" si="109"/>
        <v>14535.12</v>
      </c>
      <c r="BD214" s="97">
        <f t="shared" si="110"/>
        <v>0</v>
      </c>
      <c r="BE214" s="97">
        <f t="shared" si="111"/>
        <v>0</v>
      </c>
      <c r="BF214" s="97">
        <f t="shared" si="112"/>
        <v>0</v>
      </c>
      <c r="BG214" s="97">
        <f t="shared" si="113"/>
        <v>85733.119499999986</v>
      </c>
      <c r="BH214" s="97">
        <f t="shared" si="114"/>
        <v>71587.417125000007</v>
      </c>
      <c r="BI214" s="97">
        <f t="shared" si="115"/>
        <v>116143.83949999999</v>
      </c>
    </row>
    <row r="215" spans="1:61" ht="15" hidden="1" x14ac:dyDescent="0.25">
      <c r="A215" s="216">
        <v>214</v>
      </c>
      <c r="B215" s="88" t="s">
        <v>497</v>
      </c>
      <c r="C215" s="86">
        <v>1918</v>
      </c>
      <c r="D215" s="104" t="s">
        <v>169</v>
      </c>
      <c r="E215" s="158" t="s">
        <v>830</v>
      </c>
      <c r="F215" s="158" t="s">
        <v>824</v>
      </c>
      <c r="G215" s="158">
        <v>0.23</v>
      </c>
      <c r="H215" s="190">
        <v>284</v>
      </c>
      <c r="I215" s="46">
        <v>1411.0124999999998</v>
      </c>
      <c r="J215" s="46">
        <v>172.98750000000001</v>
      </c>
      <c r="K215" s="205">
        <v>100</v>
      </c>
      <c r="L215" s="205"/>
      <c r="M215" s="205">
        <v>150</v>
      </c>
      <c r="N215" s="205"/>
      <c r="O215" s="205"/>
      <c r="P215" s="205"/>
      <c r="Q215" s="205">
        <v>150</v>
      </c>
      <c r="R215" s="194">
        <v>650</v>
      </c>
      <c r="S215" s="194">
        <f t="shared" si="100"/>
        <v>28400</v>
      </c>
      <c r="T215" s="194">
        <f t="shared" si="101"/>
        <v>0</v>
      </c>
      <c r="U215" s="194">
        <f t="shared" si="102"/>
        <v>42600</v>
      </c>
      <c r="V215" s="194">
        <f t="shared" si="103"/>
        <v>0</v>
      </c>
      <c r="X215" s="194">
        <f t="shared" si="104"/>
        <v>0</v>
      </c>
      <c r="Y215" s="194">
        <f t="shared" si="105"/>
        <v>211651.87499999997</v>
      </c>
      <c r="Z215" s="194">
        <f t="shared" si="106"/>
        <v>112441.87500000001</v>
      </c>
      <c r="AA215" s="97">
        <v>509090.90909090906</v>
      </c>
      <c r="AB215" s="97">
        <v>872727.27272727271</v>
      </c>
      <c r="AC215" s="97">
        <v>13.78</v>
      </c>
      <c r="AD215" s="97"/>
      <c r="AE215" s="97">
        <v>9.06</v>
      </c>
      <c r="AF215" s="97"/>
      <c r="AG215" s="97"/>
      <c r="AH215" s="97"/>
      <c r="AI215" s="97">
        <v>9.06</v>
      </c>
      <c r="AJ215" s="97">
        <v>372.56</v>
      </c>
      <c r="AK215" s="97">
        <f t="shared" si="93"/>
        <v>3913.52</v>
      </c>
      <c r="AL215" s="97">
        <f t="shared" si="94"/>
        <v>0</v>
      </c>
      <c r="AM215" s="97">
        <f t="shared" si="95"/>
        <v>2573.04</v>
      </c>
      <c r="AN215" s="97">
        <f t="shared" si="96"/>
        <v>0</v>
      </c>
      <c r="AO215" s="97"/>
      <c r="AP215" s="97">
        <f t="shared" si="97"/>
        <v>0</v>
      </c>
      <c r="AQ215" s="97">
        <f t="shared" si="98"/>
        <v>12783.773249999998</v>
      </c>
      <c r="AR215" s="97">
        <f t="shared" si="99"/>
        <v>64448.223000000005</v>
      </c>
      <c r="AS215" s="97">
        <v>55.9</v>
      </c>
      <c r="AT215" s="97"/>
      <c r="AU215" s="97">
        <v>51.18</v>
      </c>
      <c r="AV215" s="97"/>
      <c r="AW215" s="97"/>
      <c r="AX215" s="97"/>
      <c r="AY215" s="97">
        <v>60.76</v>
      </c>
      <c r="AZ215" s="97">
        <v>413.83</v>
      </c>
      <c r="BA215" s="97">
        <f t="shared" si="107"/>
        <v>15875.6</v>
      </c>
      <c r="BB215" s="97">
        <f t="shared" si="108"/>
        <v>0</v>
      </c>
      <c r="BC215" s="97">
        <f t="shared" si="109"/>
        <v>14535.12</v>
      </c>
      <c r="BD215" s="97">
        <f t="shared" si="110"/>
        <v>0</v>
      </c>
      <c r="BE215" s="97">
        <f t="shared" si="111"/>
        <v>0</v>
      </c>
      <c r="BF215" s="97">
        <f t="shared" si="112"/>
        <v>0</v>
      </c>
      <c r="BG215" s="97">
        <f t="shared" si="113"/>
        <v>85733.119499999986</v>
      </c>
      <c r="BH215" s="97">
        <f t="shared" si="114"/>
        <v>71587.417125000007</v>
      </c>
      <c r="BI215" s="97">
        <f t="shared" si="115"/>
        <v>116143.83949999999</v>
      </c>
    </row>
    <row r="216" spans="1:61" ht="15" hidden="1" x14ac:dyDescent="0.25">
      <c r="A216" s="216">
        <v>215</v>
      </c>
      <c r="B216" s="88" t="s">
        <v>499</v>
      </c>
      <c r="C216" s="86">
        <v>1918</v>
      </c>
      <c r="D216" s="104" t="s">
        <v>169</v>
      </c>
      <c r="E216" s="161" t="s">
        <v>830</v>
      </c>
      <c r="F216" s="158" t="s">
        <v>824</v>
      </c>
      <c r="G216" s="158">
        <v>0.23</v>
      </c>
      <c r="H216" s="190">
        <v>284</v>
      </c>
      <c r="I216" s="46">
        <v>1176.1875</v>
      </c>
      <c r="J216" s="46">
        <v>143.8125</v>
      </c>
      <c r="K216" s="205">
        <v>100</v>
      </c>
      <c r="L216" s="205"/>
      <c r="M216" s="205">
        <v>150</v>
      </c>
      <c r="N216" s="205"/>
      <c r="O216" s="205"/>
      <c r="P216" s="205"/>
      <c r="Q216" s="205">
        <v>150</v>
      </c>
      <c r="R216" s="194">
        <v>650</v>
      </c>
      <c r="S216" s="194">
        <f t="shared" si="100"/>
        <v>28400</v>
      </c>
      <c r="T216" s="194">
        <f t="shared" si="101"/>
        <v>0</v>
      </c>
      <c r="U216" s="194">
        <f t="shared" si="102"/>
        <v>42600</v>
      </c>
      <c r="V216" s="194">
        <f t="shared" si="103"/>
        <v>0</v>
      </c>
      <c r="X216" s="194">
        <f t="shared" si="104"/>
        <v>0</v>
      </c>
      <c r="Y216" s="194">
        <f t="shared" si="105"/>
        <v>176428.125</v>
      </c>
      <c r="Z216" s="194">
        <f t="shared" si="106"/>
        <v>93478.125</v>
      </c>
      <c r="AA216" s="97">
        <v>400000</v>
      </c>
      <c r="AB216" s="97">
        <v>654545.45454545447</v>
      </c>
      <c r="AC216" s="97">
        <v>13.78</v>
      </c>
      <c r="AD216" s="97"/>
      <c r="AE216" s="97">
        <v>9.06</v>
      </c>
      <c r="AF216" s="97"/>
      <c r="AG216" s="97"/>
      <c r="AH216" s="97"/>
      <c r="AI216" s="97">
        <v>9.06</v>
      </c>
      <c r="AJ216" s="97">
        <v>372.56</v>
      </c>
      <c r="AK216" s="97">
        <f t="shared" si="93"/>
        <v>3913.52</v>
      </c>
      <c r="AL216" s="97">
        <f t="shared" si="94"/>
        <v>0</v>
      </c>
      <c r="AM216" s="97">
        <f t="shared" si="95"/>
        <v>2573.04</v>
      </c>
      <c r="AN216" s="97">
        <f t="shared" si="96"/>
        <v>0</v>
      </c>
      <c r="AO216" s="97"/>
      <c r="AP216" s="97">
        <f t="shared" si="97"/>
        <v>0</v>
      </c>
      <c r="AQ216" s="97">
        <f t="shared" si="98"/>
        <v>10656.258750000001</v>
      </c>
      <c r="AR216" s="97">
        <f t="shared" si="99"/>
        <v>53578.785000000003</v>
      </c>
      <c r="AS216" s="97">
        <v>55.9</v>
      </c>
      <c r="AT216" s="97"/>
      <c r="AU216" s="97">
        <v>51.18</v>
      </c>
      <c r="AV216" s="97"/>
      <c r="AW216" s="97"/>
      <c r="AX216" s="97"/>
      <c r="AY216" s="97">
        <v>60.76</v>
      </c>
      <c r="AZ216" s="97">
        <v>413.83</v>
      </c>
      <c r="BA216" s="97">
        <f t="shared" si="107"/>
        <v>15875.6</v>
      </c>
      <c r="BB216" s="97">
        <f t="shared" si="108"/>
        <v>0</v>
      </c>
      <c r="BC216" s="97">
        <f t="shared" si="109"/>
        <v>14535.12</v>
      </c>
      <c r="BD216" s="97">
        <f t="shared" si="110"/>
        <v>0</v>
      </c>
      <c r="BE216" s="97">
        <f t="shared" si="111"/>
        <v>0</v>
      </c>
      <c r="BF216" s="97">
        <f t="shared" si="112"/>
        <v>0</v>
      </c>
      <c r="BG216" s="97">
        <f t="shared" si="113"/>
        <v>71465.152499999997</v>
      </c>
      <c r="BH216" s="97">
        <f t="shared" si="114"/>
        <v>59513.926874999997</v>
      </c>
      <c r="BI216" s="97">
        <f t="shared" si="115"/>
        <v>101875.8725</v>
      </c>
    </row>
    <row r="217" spans="1:61" ht="15" hidden="1" x14ac:dyDescent="0.25">
      <c r="A217" s="215">
        <v>216</v>
      </c>
      <c r="B217" s="88" t="s">
        <v>502</v>
      </c>
      <c r="C217" s="86">
        <v>1971</v>
      </c>
      <c r="D217" s="122" t="s">
        <v>114</v>
      </c>
      <c r="E217" s="158" t="s">
        <v>830</v>
      </c>
      <c r="F217" s="158" t="s">
        <v>823</v>
      </c>
      <c r="G217" s="158">
        <v>0.23</v>
      </c>
      <c r="H217" s="190">
        <v>339</v>
      </c>
      <c r="I217" s="46">
        <v>1356.1499999999999</v>
      </c>
      <c r="J217" s="46">
        <v>208.04999999999998</v>
      </c>
      <c r="K217" s="205"/>
      <c r="L217" s="205">
        <v>100</v>
      </c>
      <c r="M217" s="205">
        <v>150</v>
      </c>
      <c r="N217" s="205"/>
      <c r="O217" s="205"/>
      <c r="P217" s="205"/>
      <c r="Q217" s="205">
        <v>150</v>
      </c>
      <c r="R217" s="194">
        <v>650</v>
      </c>
      <c r="S217" s="194">
        <f t="shared" si="100"/>
        <v>0</v>
      </c>
      <c r="T217" s="194">
        <f t="shared" si="101"/>
        <v>33900</v>
      </c>
      <c r="U217" s="194">
        <f t="shared" si="102"/>
        <v>50850</v>
      </c>
      <c r="V217" s="194">
        <f t="shared" si="103"/>
        <v>0</v>
      </c>
      <c r="X217" s="194">
        <f t="shared" si="104"/>
        <v>0</v>
      </c>
      <c r="Y217" s="194">
        <f t="shared" si="105"/>
        <v>203422.49999999997</v>
      </c>
      <c r="Z217" s="194">
        <f t="shared" si="106"/>
        <v>135232.5</v>
      </c>
      <c r="AA217" s="97">
        <v>836363.63636363624</v>
      </c>
      <c r="AB217" s="97">
        <v>1527272.7272727271</v>
      </c>
      <c r="AC217" s="97"/>
      <c r="AD217" s="97">
        <v>6.59</v>
      </c>
      <c r="AE217" s="97">
        <v>9.06</v>
      </c>
      <c r="AF217" s="97"/>
      <c r="AG217" s="97"/>
      <c r="AH217" s="97"/>
      <c r="AI217" s="97">
        <v>9.06</v>
      </c>
      <c r="AJ217" s="97">
        <v>358.98</v>
      </c>
      <c r="AK217" s="97">
        <f t="shared" si="93"/>
        <v>0</v>
      </c>
      <c r="AL217" s="97">
        <f t="shared" si="94"/>
        <v>2234.0099999999998</v>
      </c>
      <c r="AM217" s="97">
        <f t="shared" si="95"/>
        <v>3071.34</v>
      </c>
      <c r="AN217" s="97">
        <f t="shared" si="96"/>
        <v>0</v>
      </c>
      <c r="AO217" s="97"/>
      <c r="AP217" s="97">
        <f t="shared" si="97"/>
        <v>0</v>
      </c>
      <c r="AQ217" s="97">
        <f t="shared" si="98"/>
        <v>12286.718999999999</v>
      </c>
      <c r="AR217" s="97">
        <f t="shared" si="99"/>
        <v>74685.789000000004</v>
      </c>
      <c r="AS217" s="97"/>
      <c r="AT217" s="97">
        <v>48.71</v>
      </c>
      <c r="AU217" s="97">
        <v>51.18</v>
      </c>
      <c r="AV217" s="97"/>
      <c r="AW217" s="97"/>
      <c r="AX217" s="97"/>
      <c r="AY217" s="97">
        <v>60.76</v>
      </c>
      <c r="AZ217" s="97">
        <v>413.64</v>
      </c>
      <c r="BA217" s="97">
        <f t="shared" si="107"/>
        <v>0</v>
      </c>
      <c r="BB217" s="97">
        <f t="shared" si="108"/>
        <v>16512.689999999999</v>
      </c>
      <c r="BC217" s="97">
        <f t="shared" si="109"/>
        <v>17350.02</v>
      </c>
      <c r="BD217" s="97">
        <f t="shared" si="110"/>
        <v>0</v>
      </c>
      <c r="BE217" s="97">
        <f t="shared" si="111"/>
        <v>0</v>
      </c>
      <c r="BF217" s="97">
        <f t="shared" si="112"/>
        <v>0</v>
      </c>
      <c r="BG217" s="97">
        <f t="shared" si="113"/>
        <v>82399.673999999985</v>
      </c>
      <c r="BH217" s="97">
        <f t="shared" si="114"/>
        <v>86057.801999999996</v>
      </c>
      <c r="BI217" s="97">
        <f t="shared" si="115"/>
        <v>116262.38399999999</v>
      </c>
    </row>
    <row r="218" spans="1:61" ht="15" hidden="1" x14ac:dyDescent="0.25">
      <c r="A218" s="212">
        <v>217</v>
      </c>
      <c r="B218" s="88" t="s">
        <v>504</v>
      </c>
      <c r="C218" s="86">
        <v>1958</v>
      </c>
      <c r="D218" s="104" t="s">
        <v>765</v>
      </c>
      <c r="E218" s="158" t="s">
        <v>830</v>
      </c>
      <c r="F218" s="158" t="s">
        <v>823</v>
      </c>
      <c r="G218" s="158">
        <v>0.23</v>
      </c>
      <c r="H218" s="190">
        <v>344</v>
      </c>
      <c r="I218" s="46">
        <v>3771.5625</v>
      </c>
      <c r="J218" s="46">
        <v>353.4375</v>
      </c>
      <c r="K218" s="205"/>
      <c r="L218" s="205">
        <v>100</v>
      </c>
      <c r="M218" s="205">
        <v>150</v>
      </c>
      <c r="N218" s="205"/>
      <c r="O218" s="205"/>
      <c r="P218" s="205"/>
      <c r="Q218" s="205">
        <v>150</v>
      </c>
      <c r="R218" s="194">
        <v>650</v>
      </c>
      <c r="S218" s="194">
        <f t="shared" si="100"/>
        <v>0</v>
      </c>
      <c r="T218" s="194">
        <f t="shared" si="101"/>
        <v>34400</v>
      </c>
      <c r="U218" s="194">
        <f t="shared" si="102"/>
        <v>51600</v>
      </c>
      <c r="V218" s="194">
        <f t="shared" si="103"/>
        <v>0</v>
      </c>
      <c r="X218" s="194">
        <f t="shared" si="104"/>
        <v>0</v>
      </c>
      <c r="Y218" s="194">
        <f t="shared" si="105"/>
        <v>565734.375</v>
      </c>
      <c r="Z218" s="194">
        <f t="shared" si="106"/>
        <v>229734.375</v>
      </c>
      <c r="AA218" s="97">
        <v>1163636.3636363635</v>
      </c>
      <c r="AB218" s="97">
        <v>2181818.1818181816</v>
      </c>
      <c r="AC218" s="97"/>
      <c r="AD218" s="97">
        <v>6.59</v>
      </c>
      <c r="AE218" s="97">
        <v>9.06</v>
      </c>
      <c r="AF218" s="97"/>
      <c r="AG218" s="97"/>
      <c r="AH218" s="97"/>
      <c r="AI218" s="97">
        <v>9.06</v>
      </c>
      <c r="AJ218" s="97">
        <v>358.98</v>
      </c>
      <c r="AK218" s="97">
        <f t="shared" si="93"/>
        <v>0</v>
      </c>
      <c r="AL218" s="97">
        <f t="shared" si="94"/>
        <v>2266.96</v>
      </c>
      <c r="AM218" s="97">
        <f t="shared" si="95"/>
        <v>3116.6400000000003</v>
      </c>
      <c r="AN218" s="97">
        <f t="shared" si="96"/>
        <v>0</v>
      </c>
      <c r="AO218" s="97"/>
      <c r="AP218" s="97">
        <f t="shared" si="97"/>
        <v>0</v>
      </c>
      <c r="AQ218" s="97">
        <f t="shared" si="98"/>
        <v>34170.356250000004</v>
      </c>
      <c r="AR218" s="97">
        <f t="shared" si="99"/>
        <v>126876.99375000001</v>
      </c>
      <c r="AS218" s="97"/>
      <c r="AT218" s="97">
        <v>48.71</v>
      </c>
      <c r="AU218" s="97">
        <v>51.18</v>
      </c>
      <c r="AV218" s="97"/>
      <c r="AW218" s="97"/>
      <c r="AX218" s="97"/>
      <c r="AY218" s="97">
        <v>60.76</v>
      </c>
      <c r="AZ218" s="97">
        <v>413.64</v>
      </c>
      <c r="BA218" s="97">
        <f t="shared" si="107"/>
        <v>0</v>
      </c>
      <c r="BB218" s="97">
        <f t="shared" si="108"/>
        <v>16756.240000000002</v>
      </c>
      <c r="BC218" s="97">
        <f t="shared" si="109"/>
        <v>17605.919999999998</v>
      </c>
      <c r="BD218" s="97">
        <f t="shared" si="110"/>
        <v>0</v>
      </c>
      <c r="BE218" s="97">
        <f t="shared" si="111"/>
        <v>0</v>
      </c>
      <c r="BF218" s="97">
        <f t="shared" si="112"/>
        <v>0</v>
      </c>
      <c r="BG218" s="97">
        <f t="shared" si="113"/>
        <v>229160.13749999998</v>
      </c>
      <c r="BH218" s="97">
        <f t="shared" si="114"/>
        <v>146195.88749999998</v>
      </c>
      <c r="BI218" s="97">
        <f t="shared" si="115"/>
        <v>263522.29749999999</v>
      </c>
    </row>
    <row r="219" spans="1:61" ht="15" hidden="1" x14ac:dyDescent="0.25">
      <c r="A219" s="212">
        <v>218</v>
      </c>
      <c r="B219" s="88" t="s">
        <v>506</v>
      </c>
      <c r="C219" s="86">
        <v>1958</v>
      </c>
      <c r="D219" s="104" t="s">
        <v>765</v>
      </c>
      <c r="E219" s="158" t="s">
        <v>830</v>
      </c>
      <c r="F219" s="158" t="s">
        <v>823</v>
      </c>
      <c r="G219" s="158">
        <v>0.23</v>
      </c>
      <c r="H219" s="190">
        <v>344</v>
      </c>
      <c r="I219" s="46">
        <v>3771.5625</v>
      </c>
      <c r="J219" s="46">
        <v>353.4375</v>
      </c>
      <c r="K219" s="205"/>
      <c r="L219" s="205">
        <v>100</v>
      </c>
      <c r="M219" s="205">
        <v>150</v>
      </c>
      <c r="N219" s="205"/>
      <c r="O219" s="205"/>
      <c r="P219" s="205"/>
      <c r="Q219" s="205">
        <v>150</v>
      </c>
      <c r="R219" s="194">
        <v>650</v>
      </c>
      <c r="S219" s="194">
        <f t="shared" si="100"/>
        <v>0</v>
      </c>
      <c r="T219" s="194">
        <f t="shared" si="101"/>
        <v>34400</v>
      </c>
      <c r="U219" s="194">
        <f t="shared" si="102"/>
        <v>51600</v>
      </c>
      <c r="V219" s="194">
        <f t="shared" si="103"/>
        <v>0</v>
      </c>
      <c r="X219" s="194">
        <f t="shared" si="104"/>
        <v>0</v>
      </c>
      <c r="Y219" s="194">
        <f t="shared" si="105"/>
        <v>565734.375</v>
      </c>
      <c r="Z219" s="194">
        <f t="shared" si="106"/>
        <v>229734.375</v>
      </c>
      <c r="AA219" s="97">
        <v>1163636.3636363635</v>
      </c>
      <c r="AB219" s="97">
        <v>2181818.1818181816</v>
      </c>
      <c r="AC219" s="97"/>
      <c r="AD219" s="97">
        <v>6.59</v>
      </c>
      <c r="AE219" s="97">
        <v>9.06</v>
      </c>
      <c r="AF219" s="97"/>
      <c r="AG219" s="97"/>
      <c r="AH219" s="97"/>
      <c r="AI219" s="97">
        <v>9.06</v>
      </c>
      <c r="AJ219" s="97">
        <v>358.98</v>
      </c>
      <c r="AK219" s="97">
        <f t="shared" si="93"/>
        <v>0</v>
      </c>
      <c r="AL219" s="97">
        <f t="shared" si="94"/>
        <v>2266.96</v>
      </c>
      <c r="AM219" s="97">
        <f t="shared" si="95"/>
        <v>3116.6400000000003</v>
      </c>
      <c r="AN219" s="97">
        <f t="shared" si="96"/>
        <v>0</v>
      </c>
      <c r="AO219" s="97"/>
      <c r="AP219" s="97">
        <f t="shared" si="97"/>
        <v>0</v>
      </c>
      <c r="AQ219" s="97">
        <f t="shared" si="98"/>
        <v>34170.356250000004</v>
      </c>
      <c r="AR219" s="97">
        <f t="shared" si="99"/>
        <v>126876.99375000001</v>
      </c>
      <c r="AS219" s="97"/>
      <c r="AT219" s="97">
        <v>48.71</v>
      </c>
      <c r="AU219" s="97">
        <v>51.18</v>
      </c>
      <c r="AV219" s="97"/>
      <c r="AW219" s="97"/>
      <c r="AX219" s="97"/>
      <c r="AY219" s="97">
        <v>60.76</v>
      </c>
      <c r="AZ219" s="97">
        <v>413.64</v>
      </c>
      <c r="BA219" s="97">
        <f t="shared" si="107"/>
        <v>0</v>
      </c>
      <c r="BB219" s="97">
        <f t="shared" si="108"/>
        <v>16756.240000000002</v>
      </c>
      <c r="BC219" s="97">
        <f t="shared" si="109"/>
        <v>17605.919999999998</v>
      </c>
      <c r="BD219" s="97">
        <f t="shared" si="110"/>
        <v>0</v>
      </c>
      <c r="BE219" s="97">
        <f t="shared" si="111"/>
        <v>0</v>
      </c>
      <c r="BF219" s="97">
        <f t="shared" si="112"/>
        <v>0</v>
      </c>
      <c r="BG219" s="97">
        <f t="shared" si="113"/>
        <v>229160.13749999998</v>
      </c>
      <c r="BH219" s="97">
        <f t="shared" si="114"/>
        <v>146195.88749999998</v>
      </c>
      <c r="BI219" s="97">
        <f t="shared" si="115"/>
        <v>263522.29749999999</v>
      </c>
    </row>
    <row r="220" spans="1:61" ht="15" hidden="1" x14ac:dyDescent="0.25">
      <c r="A220" s="212">
        <v>219</v>
      </c>
      <c r="B220" s="88" t="s">
        <v>508</v>
      </c>
      <c r="C220" s="86">
        <v>1958</v>
      </c>
      <c r="D220" s="104" t="s">
        <v>765</v>
      </c>
      <c r="E220" s="158" t="s">
        <v>830</v>
      </c>
      <c r="F220" s="158" t="s">
        <v>823</v>
      </c>
      <c r="G220" s="158">
        <v>0.23</v>
      </c>
      <c r="H220" s="190">
        <v>924</v>
      </c>
      <c r="I220" s="46">
        <v>1883.7374999999997</v>
      </c>
      <c r="J220" s="46">
        <v>274.46249999999998</v>
      </c>
      <c r="K220" s="205"/>
      <c r="L220" s="205">
        <v>100</v>
      </c>
      <c r="M220" s="205">
        <v>150</v>
      </c>
      <c r="N220" s="205"/>
      <c r="O220" s="205"/>
      <c r="P220" s="205"/>
      <c r="Q220" s="205">
        <v>150</v>
      </c>
      <c r="R220" s="194">
        <v>650</v>
      </c>
      <c r="S220" s="194">
        <f t="shared" si="100"/>
        <v>0</v>
      </c>
      <c r="T220" s="194">
        <f t="shared" si="101"/>
        <v>92400</v>
      </c>
      <c r="U220" s="194">
        <f t="shared" si="102"/>
        <v>138600</v>
      </c>
      <c r="V220" s="194">
        <f t="shared" si="103"/>
        <v>0</v>
      </c>
      <c r="X220" s="194">
        <f t="shared" si="104"/>
        <v>0</v>
      </c>
      <c r="Y220" s="194">
        <f t="shared" si="105"/>
        <v>282560.62499999994</v>
      </c>
      <c r="Z220" s="194">
        <f t="shared" si="106"/>
        <v>178400.62499999997</v>
      </c>
      <c r="AA220" s="97">
        <v>1054545.4545454544</v>
      </c>
      <c r="AB220" s="97">
        <v>1963636.3636363635</v>
      </c>
      <c r="AC220" s="97"/>
      <c r="AD220" s="97">
        <v>6.59</v>
      </c>
      <c r="AE220" s="97">
        <v>9.06</v>
      </c>
      <c r="AF220" s="97"/>
      <c r="AG220" s="97"/>
      <c r="AH220" s="97"/>
      <c r="AI220" s="97">
        <v>9.06</v>
      </c>
      <c r="AJ220" s="97">
        <v>358.98</v>
      </c>
      <c r="AK220" s="97">
        <f t="shared" si="93"/>
        <v>0</v>
      </c>
      <c r="AL220" s="97">
        <f t="shared" si="94"/>
        <v>6089.16</v>
      </c>
      <c r="AM220" s="97">
        <f t="shared" si="95"/>
        <v>8371.44</v>
      </c>
      <c r="AN220" s="97">
        <f t="shared" si="96"/>
        <v>0</v>
      </c>
      <c r="AO220" s="97"/>
      <c r="AP220" s="97">
        <f t="shared" si="97"/>
        <v>0</v>
      </c>
      <c r="AQ220" s="97">
        <f t="shared" si="98"/>
        <v>17066.661749999999</v>
      </c>
      <c r="AR220" s="97">
        <f t="shared" si="99"/>
        <v>98526.548249999993</v>
      </c>
      <c r="AS220" s="97"/>
      <c r="AT220" s="97">
        <v>48.71</v>
      </c>
      <c r="AU220" s="97">
        <v>51.18</v>
      </c>
      <c r="AV220" s="97"/>
      <c r="AW220" s="97"/>
      <c r="AX220" s="97"/>
      <c r="AY220" s="97">
        <v>60.76</v>
      </c>
      <c r="AZ220" s="97">
        <v>413.64</v>
      </c>
      <c r="BA220" s="97">
        <f t="shared" si="107"/>
        <v>0</v>
      </c>
      <c r="BB220" s="97">
        <f t="shared" si="108"/>
        <v>45008.04</v>
      </c>
      <c r="BC220" s="97">
        <f t="shared" si="109"/>
        <v>47290.32</v>
      </c>
      <c r="BD220" s="97">
        <f t="shared" si="110"/>
        <v>0</v>
      </c>
      <c r="BE220" s="97">
        <f t="shared" si="111"/>
        <v>0</v>
      </c>
      <c r="BF220" s="97">
        <f t="shared" si="112"/>
        <v>0</v>
      </c>
      <c r="BG220" s="97">
        <f t="shared" si="113"/>
        <v>114455.89049999998</v>
      </c>
      <c r="BH220" s="97">
        <f t="shared" si="114"/>
        <v>113528.66849999999</v>
      </c>
      <c r="BI220" s="97">
        <f t="shared" si="115"/>
        <v>206754.25049999997</v>
      </c>
    </row>
    <row r="221" spans="1:61" ht="15" hidden="1" x14ac:dyDescent="0.25">
      <c r="A221" s="212">
        <v>220</v>
      </c>
      <c r="B221" s="88" t="s">
        <v>510</v>
      </c>
      <c r="C221" s="86">
        <v>1958</v>
      </c>
      <c r="D221" s="104" t="s">
        <v>765</v>
      </c>
      <c r="E221" s="158" t="s">
        <v>830</v>
      </c>
      <c r="F221" s="158" t="s">
        <v>823</v>
      </c>
      <c r="G221" s="158">
        <v>0.23</v>
      </c>
      <c r="H221" s="190">
        <v>511</v>
      </c>
      <c r="I221" s="46">
        <v>1253.9812499999998</v>
      </c>
      <c r="J221" s="46">
        <v>151.81875000000002</v>
      </c>
      <c r="K221" s="205"/>
      <c r="L221" s="205">
        <v>100</v>
      </c>
      <c r="M221" s="205">
        <v>150</v>
      </c>
      <c r="N221" s="205"/>
      <c r="O221" s="205"/>
      <c r="P221" s="205"/>
      <c r="Q221" s="205">
        <v>150</v>
      </c>
      <c r="R221" s="194">
        <v>650</v>
      </c>
      <c r="S221" s="194">
        <f t="shared" si="100"/>
        <v>0</v>
      </c>
      <c r="T221" s="194">
        <f t="shared" si="101"/>
        <v>51100</v>
      </c>
      <c r="U221" s="194">
        <f t="shared" si="102"/>
        <v>76650</v>
      </c>
      <c r="V221" s="194">
        <f t="shared" si="103"/>
        <v>0</v>
      </c>
      <c r="X221" s="194">
        <f t="shared" si="104"/>
        <v>0</v>
      </c>
      <c r="Y221" s="194">
        <f t="shared" si="105"/>
        <v>188097.18749999997</v>
      </c>
      <c r="Z221" s="194">
        <f t="shared" si="106"/>
        <v>98682.187500000015</v>
      </c>
      <c r="AA221" s="97">
        <v>563636.36363636353</v>
      </c>
      <c r="AB221" s="97">
        <v>981818.18181818177</v>
      </c>
      <c r="AC221" s="97"/>
      <c r="AD221" s="97">
        <v>6.59</v>
      </c>
      <c r="AE221" s="97">
        <v>9.06</v>
      </c>
      <c r="AF221" s="97"/>
      <c r="AG221" s="97"/>
      <c r="AH221" s="97"/>
      <c r="AI221" s="97">
        <v>9.06</v>
      </c>
      <c r="AJ221" s="97">
        <v>358.98</v>
      </c>
      <c r="AK221" s="97">
        <f t="shared" si="93"/>
        <v>0</v>
      </c>
      <c r="AL221" s="97">
        <f t="shared" si="94"/>
        <v>3367.49</v>
      </c>
      <c r="AM221" s="97">
        <f t="shared" si="95"/>
        <v>4629.66</v>
      </c>
      <c r="AN221" s="97">
        <f t="shared" si="96"/>
        <v>0</v>
      </c>
      <c r="AO221" s="97"/>
      <c r="AP221" s="97">
        <f t="shared" si="97"/>
        <v>0</v>
      </c>
      <c r="AQ221" s="97">
        <f t="shared" si="98"/>
        <v>11361.070124999998</v>
      </c>
      <c r="AR221" s="97">
        <f t="shared" si="99"/>
        <v>54499.894875000013</v>
      </c>
      <c r="AS221" s="97"/>
      <c r="AT221" s="97">
        <v>48.71</v>
      </c>
      <c r="AU221" s="97">
        <v>51.18</v>
      </c>
      <c r="AV221" s="97"/>
      <c r="AW221" s="97"/>
      <c r="AX221" s="97"/>
      <c r="AY221" s="97">
        <v>60.76</v>
      </c>
      <c r="AZ221" s="97">
        <v>413.64</v>
      </c>
      <c r="BA221" s="97">
        <f t="shared" si="107"/>
        <v>0</v>
      </c>
      <c r="BB221" s="97">
        <f t="shared" si="108"/>
        <v>24890.81</v>
      </c>
      <c r="BC221" s="97">
        <f t="shared" si="109"/>
        <v>26152.98</v>
      </c>
      <c r="BD221" s="97">
        <f t="shared" si="110"/>
        <v>0</v>
      </c>
      <c r="BE221" s="97">
        <f t="shared" si="111"/>
        <v>0</v>
      </c>
      <c r="BF221" s="97">
        <f t="shared" si="112"/>
        <v>0</v>
      </c>
      <c r="BG221" s="97">
        <f t="shared" si="113"/>
        <v>76191.900749999986</v>
      </c>
      <c r="BH221" s="97">
        <f t="shared" si="114"/>
        <v>62798.307750000007</v>
      </c>
      <c r="BI221" s="97">
        <f t="shared" si="115"/>
        <v>127235.69074999998</v>
      </c>
    </row>
    <row r="222" spans="1:61" ht="15" hidden="1" x14ac:dyDescent="0.25">
      <c r="A222" s="212">
        <v>221</v>
      </c>
      <c r="B222" s="88" t="s">
        <v>512</v>
      </c>
      <c r="C222" s="86">
        <v>1958</v>
      </c>
      <c r="D222" s="104" t="s">
        <v>765</v>
      </c>
      <c r="E222" s="158" t="s">
        <v>830</v>
      </c>
      <c r="F222" s="158" t="s">
        <v>823</v>
      </c>
      <c r="G222" s="158">
        <v>0.23</v>
      </c>
      <c r="H222" s="190">
        <v>368</v>
      </c>
      <c r="I222" s="46">
        <v>880.76249999999982</v>
      </c>
      <c r="J222" s="46">
        <v>109.23750000000001</v>
      </c>
      <c r="K222" s="205"/>
      <c r="L222" s="205">
        <v>100</v>
      </c>
      <c r="M222" s="205">
        <v>150</v>
      </c>
      <c r="N222" s="205"/>
      <c r="O222" s="205"/>
      <c r="P222" s="205"/>
      <c r="Q222" s="205">
        <v>150</v>
      </c>
      <c r="R222" s="194">
        <v>650</v>
      </c>
      <c r="S222" s="194">
        <f t="shared" si="100"/>
        <v>0</v>
      </c>
      <c r="T222" s="194">
        <f t="shared" si="101"/>
        <v>36800</v>
      </c>
      <c r="U222" s="194">
        <f t="shared" si="102"/>
        <v>55200</v>
      </c>
      <c r="V222" s="194">
        <f t="shared" si="103"/>
        <v>0</v>
      </c>
      <c r="X222" s="194">
        <f t="shared" si="104"/>
        <v>0</v>
      </c>
      <c r="Y222" s="194">
        <f t="shared" si="105"/>
        <v>132114.37499999997</v>
      </c>
      <c r="Z222" s="194">
        <f t="shared" si="106"/>
        <v>71004.375000000015</v>
      </c>
      <c r="AA222" s="97">
        <v>400000</v>
      </c>
      <c r="AB222" s="97">
        <v>654545.45454545447</v>
      </c>
      <c r="AC222" s="97"/>
      <c r="AD222" s="97">
        <v>6.59</v>
      </c>
      <c r="AE222" s="97">
        <v>9.06</v>
      </c>
      <c r="AF222" s="97"/>
      <c r="AG222" s="97"/>
      <c r="AH222" s="97"/>
      <c r="AI222" s="97">
        <v>9.06</v>
      </c>
      <c r="AJ222" s="97">
        <v>358.98</v>
      </c>
      <c r="AK222" s="97">
        <f t="shared" si="93"/>
        <v>0</v>
      </c>
      <c r="AL222" s="97">
        <f t="shared" si="94"/>
        <v>2425.12</v>
      </c>
      <c r="AM222" s="97">
        <f t="shared" si="95"/>
        <v>3334.0800000000004</v>
      </c>
      <c r="AN222" s="97">
        <f t="shared" si="96"/>
        <v>0</v>
      </c>
      <c r="AO222" s="97"/>
      <c r="AP222" s="97">
        <f t="shared" si="97"/>
        <v>0</v>
      </c>
      <c r="AQ222" s="97">
        <f t="shared" si="98"/>
        <v>7979.7082499999988</v>
      </c>
      <c r="AR222" s="97">
        <f t="shared" si="99"/>
        <v>39214.077750000004</v>
      </c>
      <c r="AS222" s="97"/>
      <c r="AT222" s="97">
        <v>48.71</v>
      </c>
      <c r="AU222" s="97">
        <v>51.18</v>
      </c>
      <c r="AV222" s="97"/>
      <c r="AW222" s="97"/>
      <c r="AX222" s="97"/>
      <c r="AY222" s="97">
        <v>60.76</v>
      </c>
      <c r="AZ222" s="97">
        <v>413.64</v>
      </c>
      <c r="BA222" s="97">
        <f t="shared" si="107"/>
        <v>0</v>
      </c>
      <c r="BB222" s="97">
        <f t="shared" si="108"/>
        <v>17925.28</v>
      </c>
      <c r="BC222" s="97">
        <f t="shared" si="109"/>
        <v>18834.240000000002</v>
      </c>
      <c r="BD222" s="97">
        <f t="shared" si="110"/>
        <v>0</v>
      </c>
      <c r="BE222" s="97">
        <f t="shared" si="111"/>
        <v>0</v>
      </c>
      <c r="BF222" s="97">
        <f t="shared" si="112"/>
        <v>0</v>
      </c>
      <c r="BG222" s="97">
        <f t="shared" si="113"/>
        <v>53515.129499999988</v>
      </c>
      <c r="BH222" s="97">
        <f t="shared" si="114"/>
        <v>45184.999500000005</v>
      </c>
      <c r="BI222" s="97">
        <f t="shared" si="115"/>
        <v>90274.6495</v>
      </c>
    </row>
    <row r="223" spans="1:61" ht="15" hidden="1" x14ac:dyDescent="0.25">
      <c r="A223" s="213">
        <v>222</v>
      </c>
      <c r="B223" s="88" t="s">
        <v>514</v>
      </c>
      <c r="C223" s="86">
        <v>1961</v>
      </c>
      <c r="D223" s="122" t="s">
        <v>114</v>
      </c>
      <c r="E223" s="158" t="s">
        <v>830</v>
      </c>
      <c r="F223" s="158" t="s">
        <v>823</v>
      </c>
      <c r="G223" s="158">
        <v>0.23</v>
      </c>
      <c r="H223" s="190">
        <v>705</v>
      </c>
      <c r="I223" s="46">
        <v>1747.2375</v>
      </c>
      <c r="J223" s="46">
        <v>285.5625</v>
      </c>
      <c r="K223" s="205"/>
      <c r="L223" s="205">
        <v>100</v>
      </c>
      <c r="M223" s="205">
        <v>150</v>
      </c>
      <c r="N223" s="205"/>
      <c r="O223" s="205"/>
      <c r="P223" s="205"/>
      <c r="Q223" s="205">
        <v>150</v>
      </c>
      <c r="R223" s="194">
        <v>650</v>
      </c>
      <c r="S223" s="194">
        <f t="shared" si="100"/>
        <v>0</v>
      </c>
      <c r="T223" s="194">
        <f t="shared" si="101"/>
        <v>70500</v>
      </c>
      <c r="U223" s="194">
        <f t="shared" si="102"/>
        <v>105750</v>
      </c>
      <c r="V223" s="194">
        <f t="shared" si="103"/>
        <v>0</v>
      </c>
      <c r="X223" s="194">
        <f t="shared" si="104"/>
        <v>0</v>
      </c>
      <c r="Y223" s="194">
        <f t="shared" si="105"/>
        <v>262085.625</v>
      </c>
      <c r="Z223" s="194">
        <f t="shared" si="106"/>
        <v>185615.625</v>
      </c>
      <c r="AA223" s="97">
        <v>727272.72727272729</v>
      </c>
      <c r="AB223" s="97">
        <v>1309090.9090909089</v>
      </c>
      <c r="AC223" s="97"/>
      <c r="AD223" s="97">
        <v>6.59</v>
      </c>
      <c r="AE223" s="97">
        <v>9.06</v>
      </c>
      <c r="AF223" s="97"/>
      <c r="AG223" s="97"/>
      <c r="AH223" s="97"/>
      <c r="AI223" s="97">
        <v>9.06</v>
      </c>
      <c r="AJ223" s="97">
        <v>358.98</v>
      </c>
      <c r="AK223" s="97">
        <f t="shared" si="93"/>
        <v>0</v>
      </c>
      <c r="AL223" s="97">
        <f t="shared" si="94"/>
        <v>4645.95</v>
      </c>
      <c r="AM223" s="97">
        <f t="shared" si="95"/>
        <v>6387.3</v>
      </c>
      <c r="AN223" s="97">
        <f t="shared" si="96"/>
        <v>0</v>
      </c>
      <c r="AO223" s="97"/>
      <c r="AP223" s="97">
        <f t="shared" si="97"/>
        <v>0</v>
      </c>
      <c r="AQ223" s="97">
        <f t="shared" si="98"/>
        <v>15829.971750000001</v>
      </c>
      <c r="AR223" s="97">
        <f t="shared" si="99"/>
        <v>102511.22625000001</v>
      </c>
      <c r="AS223" s="97"/>
      <c r="AT223" s="97">
        <v>48.71</v>
      </c>
      <c r="AU223" s="97">
        <v>51.18</v>
      </c>
      <c r="AV223" s="97"/>
      <c r="AW223" s="97"/>
      <c r="AX223" s="97"/>
      <c r="AY223" s="97">
        <v>60.76</v>
      </c>
      <c r="AZ223" s="97">
        <v>413.64</v>
      </c>
      <c r="BA223" s="97">
        <f t="shared" si="107"/>
        <v>0</v>
      </c>
      <c r="BB223" s="97">
        <f t="shared" si="108"/>
        <v>34340.550000000003</v>
      </c>
      <c r="BC223" s="97">
        <f t="shared" si="109"/>
        <v>36081.9</v>
      </c>
      <c r="BD223" s="97">
        <f t="shared" si="110"/>
        <v>0</v>
      </c>
      <c r="BE223" s="97">
        <f t="shared" si="111"/>
        <v>0</v>
      </c>
      <c r="BF223" s="97">
        <f t="shared" si="112"/>
        <v>0</v>
      </c>
      <c r="BG223" s="97">
        <f t="shared" si="113"/>
        <v>106162.15049999999</v>
      </c>
      <c r="BH223" s="97">
        <f t="shared" si="114"/>
        <v>118120.07249999999</v>
      </c>
      <c r="BI223" s="97">
        <f t="shared" si="115"/>
        <v>176584.6005</v>
      </c>
    </row>
    <row r="224" spans="1:61" ht="15" hidden="1" x14ac:dyDescent="0.25">
      <c r="A224" s="213">
        <v>223</v>
      </c>
      <c r="B224" s="88" t="s">
        <v>516</v>
      </c>
      <c r="C224" s="86">
        <v>1961</v>
      </c>
      <c r="D224" s="122" t="s">
        <v>114</v>
      </c>
      <c r="E224" s="158" t="s">
        <v>830</v>
      </c>
      <c r="F224" s="158" t="s">
        <v>823</v>
      </c>
      <c r="G224" s="158">
        <v>0.23</v>
      </c>
      <c r="H224" s="190">
        <v>645</v>
      </c>
      <c r="I224" s="46">
        <v>1944.3375000000001</v>
      </c>
      <c r="J224" s="46">
        <v>260.0625</v>
      </c>
      <c r="K224" s="205"/>
      <c r="L224" s="205">
        <v>100</v>
      </c>
      <c r="M224" s="205">
        <v>150</v>
      </c>
      <c r="N224" s="205"/>
      <c r="O224" s="205"/>
      <c r="P224" s="205"/>
      <c r="Q224" s="205">
        <v>150</v>
      </c>
      <c r="R224" s="194">
        <v>650</v>
      </c>
      <c r="S224" s="194">
        <f t="shared" si="100"/>
        <v>0</v>
      </c>
      <c r="T224" s="194">
        <f t="shared" si="101"/>
        <v>64500</v>
      </c>
      <c r="U224" s="194">
        <f t="shared" si="102"/>
        <v>96750</v>
      </c>
      <c r="V224" s="194">
        <f t="shared" si="103"/>
        <v>0</v>
      </c>
      <c r="X224" s="194">
        <f t="shared" si="104"/>
        <v>0</v>
      </c>
      <c r="Y224" s="194">
        <f t="shared" si="105"/>
        <v>291650.625</v>
      </c>
      <c r="Z224" s="194">
        <f t="shared" si="106"/>
        <v>169040.625</v>
      </c>
      <c r="AA224" s="97">
        <v>727272.72727272729</v>
      </c>
      <c r="AB224" s="97">
        <v>1309090.9090909089</v>
      </c>
      <c r="AC224" s="97"/>
      <c r="AD224" s="97">
        <v>6.59</v>
      </c>
      <c r="AE224" s="97">
        <v>9.06</v>
      </c>
      <c r="AF224" s="97"/>
      <c r="AG224" s="97"/>
      <c r="AH224" s="97"/>
      <c r="AI224" s="97">
        <v>9.06</v>
      </c>
      <c r="AJ224" s="97">
        <v>358.98</v>
      </c>
      <c r="AK224" s="97">
        <f t="shared" si="93"/>
        <v>0</v>
      </c>
      <c r="AL224" s="97">
        <f t="shared" si="94"/>
        <v>4250.55</v>
      </c>
      <c r="AM224" s="97">
        <f t="shared" si="95"/>
        <v>5843.7000000000007</v>
      </c>
      <c r="AN224" s="97">
        <f t="shared" si="96"/>
        <v>0</v>
      </c>
      <c r="AO224" s="97"/>
      <c r="AP224" s="97">
        <f t="shared" si="97"/>
        <v>0</v>
      </c>
      <c r="AQ224" s="97">
        <f t="shared" si="98"/>
        <v>17615.697750000003</v>
      </c>
      <c r="AR224" s="97">
        <f t="shared" si="99"/>
        <v>93357.236250000002</v>
      </c>
      <c r="AS224" s="97"/>
      <c r="AT224" s="97">
        <v>48.71</v>
      </c>
      <c r="AU224" s="97">
        <v>51.18</v>
      </c>
      <c r="AV224" s="97"/>
      <c r="AW224" s="97"/>
      <c r="AX224" s="97"/>
      <c r="AY224" s="97">
        <v>60.76</v>
      </c>
      <c r="AZ224" s="97">
        <v>413.64</v>
      </c>
      <c r="BA224" s="97">
        <f t="shared" si="107"/>
        <v>0</v>
      </c>
      <c r="BB224" s="97">
        <f t="shared" si="108"/>
        <v>31417.95</v>
      </c>
      <c r="BC224" s="97">
        <f t="shared" si="109"/>
        <v>33011.1</v>
      </c>
      <c r="BD224" s="97">
        <f t="shared" si="110"/>
        <v>0</v>
      </c>
      <c r="BE224" s="97">
        <f t="shared" si="111"/>
        <v>0</v>
      </c>
      <c r="BF224" s="97">
        <f t="shared" si="112"/>
        <v>0</v>
      </c>
      <c r="BG224" s="97">
        <f t="shared" si="113"/>
        <v>118137.94650000001</v>
      </c>
      <c r="BH224" s="97">
        <f t="shared" si="114"/>
        <v>107572.2525</v>
      </c>
      <c r="BI224" s="97">
        <f t="shared" si="115"/>
        <v>182566.99650000001</v>
      </c>
    </row>
    <row r="225" spans="1:61" ht="15" hidden="1" x14ac:dyDescent="0.25">
      <c r="A225" s="213">
        <v>224</v>
      </c>
      <c r="B225" s="88" t="s">
        <v>518</v>
      </c>
      <c r="C225" s="86">
        <v>1961</v>
      </c>
      <c r="D225" s="122" t="s">
        <v>114</v>
      </c>
      <c r="E225" s="158" t="s">
        <v>830</v>
      </c>
      <c r="F225" s="158" t="s">
        <v>823</v>
      </c>
      <c r="G225" s="158">
        <v>0.23</v>
      </c>
      <c r="H225" s="190">
        <v>480</v>
      </c>
      <c r="I225" s="46">
        <v>1495.6624999999999</v>
      </c>
      <c r="J225" s="46">
        <v>193.9375</v>
      </c>
      <c r="K225" s="205"/>
      <c r="L225" s="205">
        <v>100</v>
      </c>
      <c r="M225" s="205">
        <v>150</v>
      </c>
      <c r="N225" s="205"/>
      <c r="O225" s="205"/>
      <c r="P225" s="205"/>
      <c r="Q225" s="205">
        <v>150</v>
      </c>
      <c r="R225" s="194">
        <v>650</v>
      </c>
      <c r="S225" s="194">
        <f t="shared" si="100"/>
        <v>0</v>
      </c>
      <c r="T225" s="194">
        <f t="shared" si="101"/>
        <v>48000</v>
      </c>
      <c r="U225" s="194">
        <f t="shared" si="102"/>
        <v>72000</v>
      </c>
      <c r="V225" s="194">
        <f t="shared" si="103"/>
        <v>0</v>
      </c>
      <c r="X225" s="194">
        <f t="shared" si="104"/>
        <v>0</v>
      </c>
      <c r="Y225" s="194">
        <f t="shared" si="105"/>
        <v>224349.375</v>
      </c>
      <c r="Z225" s="194">
        <f t="shared" si="106"/>
        <v>126059.375</v>
      </c>
      <c r="AA225" s="97">
        <v>509090.90909090906</v>
      </c>
      <c r="AB225" s="97">
        <v>872727.27272727271</v>
      </c>
      <c r="AC225" s="97"/>
      <c r="AD225" s="97">
        <v>6.59</v>
      </c>
      <c r="AE225" s="97">
        <v>9.06</v>
      </c>
      <c r="AF225" s="97"/>
      <c r="AG225" s="97"/>
      <c r="AH225" s="97"/>
      <c r="AI225" s="97">
        <v>9.06</v>
      </c>
      <c r="AJ225" s="97">
        <v>358.98</v>
      </c>
      <c r="AK225" s="97">
        <f t="shared" si="93"/>
        <v>0</v>
      </c>
      <c r="AL225" s="97">
        <f t="shared" si="94"/>
        <v>3163.2</v>
      </c>
      <c r="AM225" s="97">
        <f t="shared" si="95"/>
        <v>4348.8</v>
      </c>
      <c r="AN225" s="97">
        <f t="shared" si="96"/>
        <v>0</v>
      </c>
      <c r="AO225" s="97"/>
      <c r="AP225" s="97">
        <f t="shared" si="97"/>
        <v>0</v>
      </c>
      <c r="AQ225" s="97">
        <f t="shared" si="98"/>
        <v>13550.70225</v>
      </c>
      <c r="AR225" s="97">
        <f t="shared" si="99"/>
        <v>69619.683749999997</v>
      </c>
      <c r="AS225" s="97"/>
      <c r="AT225" s="97">
        <v>48.71</v>
      </c>
      <c r="AU225" s="97">
        <v>51.18</v>
      </c>
      <c r="AV225" s="97"/>
      <c r="AW225" s="97"/>
      <c r="AX225" s="97"/>
      <c r="AY225" s="97">
        <v>60.76</v>
      </c>
      <c r="AZ225" s="97">
        <v>413.64</v>
      </c>
      <c r="BA225" s="97">
        <f t="shared" si="107"/>
        <v>0</v>
      </c>
      <c r="BB225" s="97">
        <f t="shared" si="108"/>
        <v>23380.799999999999</v>
      </c>
      <c r="BC225" s="97">
        <f t="shared" si="109"/>
        <v>24566.400000000001</v>
      </c>
      <c r="BD225" s="97">
        <f t="shared" si="110"/>
        <v>0</v>
      </c>
      <c r="BE225" s="97">
        <f t="shared" si="111"/>
        <v>0</v>
      </c>
      <c r="BF225" s="97">
        <f t="shared" si="112"/>
        <v>0</v>
      </c>
      <c r="BG225" s="97">
        <f t="shared" si="113"/>
        <v>90876.453499999989</v>
      </c>
      <c r="BH225" s="97">
        <f t="shared" si="114"/>
        <v>80220.307499999995</v>
      </c>
      <c r="BI225" s="97">
        <f t="shared" si="115"/>
        <v>138823.65349999999</v>
      </c>
    </row>
    <row r="226" spans="1:61" ht="15" hidden="1" x14ac:dyDescent="0.25">
      <c r="A226" s="216">
        <v>225</v>
      </c>
      <c r="B226" s="88" t="s">
        <v>520</v>
      </c>
      <c r="C226" s="86">
        <v>1918</v>
      </c>
      <c r="D226" s="104" t="s">
        <v>169</v>
      </c>
      <c r="E226" s="161" t="s">
        <v>830</v>
      </c>
      <c r="F226" s="158" t="s">
        <v>823</v>
      </c>
      <c r="G226" s="158">
        <v>0.23</v>
      </c>
      <c r="H226" s="190">
        <v>258</v>
      </c>
      <c r="I226" s="46">
        <v>952.41250000000002</v>
      </c>
      <c r="J226" s="46">
        <v>103.58750000000001</v>
      </c>
      <c r="K226" s="205"/>
      <c r="L226" s="205">
        <v>100</v>
      </c>
      <c r="M226" s="205">
        <v>150</v>
      </c>
      <c r="N226" s="205"/>
      <c r="O226" s="205"/>
      <c r="P226" s="205"/>
      <c r="Q226" s="205">
        <v>150</v>
      </c>
      <c r="R226" s="194">
        <v>650</v>
      </c>
      <c r="S226" s="194">
        <f t="shared" si="100"/>
        <v>0</v>
      </c>
      <c r="T226" s="194">
        <f t="shared" si="101"/>
        <v>25800</v>
      </c>
      <c r="U226" s="194">
        <f t="shared" si="102"/>
        <v>38700</v>
      </c>
      <c r="V226" s="194">
        <f t="shared" si="103"/>
        <v>0</v>
      </c>
      <c r="X226" s="194">
        <f t="shared" si="104"/>
        <v>0</v>
      </c>
      <c r="Y226" s="194">
        <f t="shared" si="105"/>
        <v>142861.875</v>
      </c>
      <c r="Z226" s="194">
        <f t="shared" si="106"/>
        <v>67331.875</v>
      </c>
      <c r="AA226" s="97">
        <v>509090.90909090906</v>
      </c>
      <c r="AB226" s="97">
        <v>872727.27272727271</v>
      </c>
      <c r="AC226" s="97"/>
      <c r="AD226" s="97">
        <v>8.32</v>
      </c>
      <c r="AE226" s="97">
        <v>9.06</v>
      </c>
      <c r="AF226" s="97"/>
      <c r="AG226" s="97"/>
      <c r="AH226" s="97"/>
      <c r="AI226" s="97">
        <v>9.06</v>
      </c>
      <c r="AJ226" s="97">
        <v>372.56</v>
      </c>
      <c r="AK226" s="97">
        <f t="shared" si="93"/>
        <v>0</v>
      </c>
      <c r="AL226" s="97">
        <f t="shared" si="94"/>
        <v>2146.56</v>
      </c>
      <c r="AM226" s="97">
        <f t="shared" si="95"/>
        <v>2337.48</v>
      </c>
      <c r="AN226" s="97">
        <f t="shared" si="96"/>
        <v>0</v>
      </c>
      <c r="AO226" s="97"/>
      <c r="AP226" s="97">
        <f t="shared" si="97"/>
        <v>0</v>
      </c>
      <c r="AQ226" s="97">
        <f t="shared" si="98"/>
        <v>8628.8572500000009</v>
      </c>
      <c r="AR226" s="97">
        <f t="shared" si="99"/>
        <v>38592.559000000001</v>
      </c>
      <c r="AS226" s="97"/>
      <c r="AT226" s="97">
        <v>50.44</v>
      </c>
      <c r="AU226" s="97">
        <v>51.18</v>
      </c>
      <c r="AV226" s="97"/>
      <c r="AW226" s="97"/>
      <c r="AX226" s="97"/>
      <c r="AY226" s="97">
        <v>60.76</v>
      </c>
      <c r="AZ226" s="97">
        <v>413.83</v>
      </c>
      <c r="BA226" s="97">
        <f t="shared" si="107"/>
        <v>0</v>
      </c>
      <c r="BB226" s="97">
        <f t="shared" si="108"/>
        <v>13013.519999999999</v>
      </c>
      <c r="BC226" s="97">
        <f t="shared" si="109"/>
        <v>13204.44</v>
      </c>
      <c r="BD226" s="97">
        <f t="shared" si="110"/>
        <v>0</v>
      </c>
      <c r="BE226" s="97">
        <f t="shared" si="111"/>
        <v>0</v>
      </c>
      <c r="BF226" s="97">
        <f t="shared" si="112"/>
        <v>0</v>
      </c>
      <c r="BG226" s="97">
        <f t="shared" si="113"/>
        <v>57868.583500000001</v>
      </c>
      <c r="BH226" s="97">
        <f t="shared" si="114"/>
        <v>42867.615125000004</v>
      </c>
      <c r="BI226" s="97">
        <f t="shared" si="115"/>
        <v>84086.5435</v>
      </c>
    </row>
    <row r="227" spans="1:61" ht="15" hidden="1" x14ac:dyDescent="0.25">
      <c r="A227" s="210">
        <v>226</v>
      </c>
      <c r="B227" s="88" t="s">
        <v>522</v>
      </c>
      <c r="C227" s="86">
        <v>1961</v>
      </c>
      <c r="D227" s="122" t="s">
        <v>114</v>
      </c>
      <c r="E227" s="158" t="s">
        <v>830</v>
      </c>
      <c r="F227" s="158" t="s">
        <v>823</v>
      </c>
      <c r="G227" s="158">
        <v>0.23</v>
      </c>
      <c r="H227" s="190">
        <v>286</v>
      </c>
      <c r="I227" s="46">
        <v>236.67500000000001</v>
      </c>
      <c r="J227" s="46">
        <v>27.324999999999999</v>
      </c>
      <c r="K227" s="205"/>
      <c r="L227" s="205">
        <v>100</v>
      </c>
      <c r="M227" s="205">
        <v>150</v>
      </c>
      <c r="N227" s="205"/>
      <c r="O227" s="205"/>
      <c r="P227" s="205"/>
      <c r="Q227" s="205">
        <v>150</v>
      </c>
      <c r="R227" s="194">
        <v>650</v>
      </c>
      <c r="S227" s="194">
        <f t="shared" si="100"/>
        <v>0</v>
      </c>
      <c r="T227" s="194">
        <f t="shared" si="101"/>
        <v>28600</v>
      </c>
      <c r="U227" s="194">
        <f t="shared" si="102"/>
        <v>42900</v>
      </c>
      <c r="V227" s="194">
        <f t="shared" si="103"/>
        <v>0</v>
      </c>
      <c r="X227" s="194">
        <f t="shared" si="104"/>
        <v>0</v>
      </c>
      <c r="Y227" s="194">
        <f t="shared" si="105"/>
        <v>35501.25</v>
      </c>
      <c r="Z227" s="194">
        <f t="shared" si="106"/>
        <v>17761.25</v>
      </c>
      <c r="AA227" s="97">
        <v>209090.90909090906</v>
      </c>
      <c r="AB227" s="97">
        <v>272727.27272727271</v>
      </c>
      <c r="AC227" s="97"/>
      <c r="AD227" s="97">
        <v>6.59</v>
      </c>
      <c r="AE227" s="97">
        <v>9.06</v>
      </c>
      <c r="AF227" s="97"/>
      <c r="AG227" s="97"/>
      <c r="AH227" s="97"/>
      <c r="AI227" s="97">
        <v>9.06</v>
      </c>
      <c r="AJ227" s="97">
        <v>358.98</v>
      </c>
      <c r="AK227" s="97">
        <f t="shared" si="93"/>
        <v>0</v>
      </c>
      <c r="AL227" s="97">
        <f t="shared" si="94"/>
        <v>1884.74</v>
      </c>
      <c r="AM227" s="97">
        <f t="shared" si="95"/>
        <v>2591.1600000000003</v>
      </c>
      <c r="AN227" s="97">
        <f t="shared" si="96"/>
        <v>0</v>
      </c>
      <c r="AO227" s="97"/>
      <c r="AP227" s="97">
        <f t="shared" si="97"/>
        <v>0</v>
      </c>
      <c r="AQ227" s="97">
        <f t="shared" si="98"/>
        <v>2144.2755000000002</v>
      </c>
      <c r="AR227" s="97">
        <f t="shared" si="99"/>
        <v>9809.1285000000007</v>
      </c>
      <c r="AS227" s="97"/>
      <c r="AT227" s="97">
        <v>48.71</v>
      </c>
      <c r="AU227" s="97">
        <v>51.18</v>
      </c>
      <c r="AV227" s="97"/>
      <c r="AW227" s="97"/>
      <c r="AX227" s="97"/>
      <c r="AY227" s="97">
        <v>60.76</v>
      </c>
      <c r="AZ227" s="97">
        <v>413.64</v>
      </c>
      <c r="BA227" s="97">
        <f t="shared" si="107"/>
        <v>0</v>
      </c>
      <c r="BB227" s="97">
        <f t="shared" si="108"/>
        <v>13931.06</v>
      </c>
      <c r="BC227" s="97">
        <f t="shared" si="109"/>
        <v>14637.48</v>
      </c>
      <c r="BD227" s="97">
        <f t="shared" si="110"/>
        <v>0</v>
      </c>
      <c r="BE227" s="97">
        <f t="shared" si="111"/>
        <v>0</v>
      </c>
      <c r="BF227" s="97">
        <f t="shared" si="112"/>
        <v>0</v>
      </c>
      <c r="BG227" s="97">
        <f t="shared" si="113"/>
        <v>14380.373</v>
      </c>
      <c r="BH227" s="97">
        <f t="shared" si="114"/>
        <v>11302.713</v>
      </c>
      <c r="BI227" s="97">
        <f t="shared" si="115"/>
        <v>42948.913</v>
      </c>
    </row>
    <row r="228" spans="1:61" ht="15" hidden="1" x14ac:dyDescent="0.25">
      <c r="A228" s="210">
        <v>227</v>
      </c>
      <c r="B228" s="88" t="s">
        <v>525</v>
      </c>
      <c r="C228" s="86">
        <v>1961</v>
      </c>
      <c r="D228" s="122" t="s">
        <v>114</v>
      </c>
      <c r="E228" s="158" t="s">
        <v>830</v>
      </c>
      <c r="F228" s="158" t="s">
        <v>823</v>
      </c>
      <c r="G228" s="158">
        <v>0.23</v>
      </c>
      <c r="H228" s="190">
        <v>286</v>
      </c>
      <c r="I228" s="46">
        <v>236.67500000000001</v>
      </c>
      <c r="J228" s="46">
        <v>27.324999999999999</v>
      </c>
      <c r="K228" s="205"/>
      <c r="L228" s="205">
        <v>100</v>
      </c>
      <c r="M228" s="205">
        <v>150</v>
      </c>
      <c r="N228" s="205"/>
      <c r="O228" s="205"/>
      <c r="P228" s="205"/>
      <c r="Q228" s="205">
        <v>150</v>
      </c>
      <c r="R228" s="194">
        <v>650</v>
      </c>
      <c r="S228" s="194">
        <f t="shared" si="100"/>
        <v>0</v>
      </c>
      <c r="T228" s="194">
        <f t="shared" si="101"/>
        <v>28600</v>
      </c>
      <c r="U228" s="194">
        <f t="shared" si="102"/>
        <v>42900</v>
      </c>
      <c r="V228" s="194">
        <f t="shared" si="103"/>
        <v>0</v>
      </c>
      <c r="X228" s="194">
        <f t="shared" si="104"/>
        <v>0</v>
      </c>
      <c r="Y228" s="194">
        <f t="shared" si="105"/>
        <v>35501.25</v>
      </c>
      <c r="Z228" s="194">
        <f t="shared" si="106"/>
        <v>17761.25</v>
      </c>
      <c r="AA228" s="97">
        <v>181818.18181818179</v>
      </c>
      <c r="AB228" s="97">
        <v>218181.81818181818</v>
      </c>
      <c r="AC228" s="97"/>
      <c r="AD228" s="97">
        <v>6.59</v>
      </c>
      <c r="AE228" s="97">
        <v>9.06</v>
      </c>
      <c r="AF228" s="97"/>
      <c r="AG228" s="97"/>
      <c r="AH228" s="97"/>
      <c r="AI228" s="97">
        <v>9.06</v>
      </c>
      <c r="AJ228" s="97">
        <v>358.98</v>
      </c>
      <c r="AK228" s="97">
        <f t="shared" si="93"/>
        <v>0</v>
      </c>
      <c r="AL228" s="97">
        <f t="shared" si="94"/>
        <v>1884.74</v>
      </c>
      <c r="AM228" s="97">
        <f t="shared" si="95"/>
        <v>2591.1600000000003</v>
      </c>
      <c r="AN228" s="97">
        <f t="shared" si="96"/>
        <v>0</v>
      </c>
      <c r="AO228" s="97"/>
      <c r="AP228" s="97">
        <f t="shared" si="97"/>
        <v>0</v>
      </c>
      <c r="AQ228" s="97">
        <f t="shared" si="98"/>
        <v>2144.2755000000002</v>
      </c>
      <c r="AR228" s="97">
        <f t="shared" si="99"/>
        <v>9809.1285000000007</v>
      </c>
      <c r="AS228" s="97"/>
      <c r="AT228" s="97">
        <v>48.71</v>
      </c>
      <c r="AU228" s="97">
        <v>51.18</v>
      </c>
      <c r="AV228" s="97"/>
      <c r="AW228" s="97"/>
      <c r="AX228" s="97"/>
      <c r="AY228" s="97">
        <v>60.76</v>
      </c>
      <c r="AZ228" s="97">
        <v>413.64</v>
      </c>
      <c r="BA228" s="97">
        <f t="shared" si="107"/>
        <v>0</v>
      </c>
      <c r="BB228" s="97">
        <f t="shared" si="108"/>
        <v>13931.06</v>
      </c>
      <c r="BC228" s="97">
        <f t="shared" si="109"/>
        <v>14637.48</v>
      </c>
      <c r="BD228" s="97">
        <f t="shared" si="110"/>
        <v>0</v>
      </c>
      <c r="BE228" s="97">
        <f t="shared" si="111"/>
        <v>0</v>
      </c>
      <c r="BF228" s="97">
        <f t="shared" si="112"/>
        <v>0</v>
      </c>
      <c r="BG228" s="97">
        <f t="shared" si="113"/>
        <v>14380.373</v>
      </c>
      <c r="BH228" s="97">
        <f t="shared" si="114"/>
        <v>11302.713</v>
      </c>
      <c r="BI228" s="97">
        <f t="shared" si="115"/>
        <v>42948.913</v>
      </c>
    </row>
    <row r="229" spans="1:61" ht="15" hidden="1" x14ac:dyDescent="0.25">
      <c r="A229" s="213">
        <v>228</v>
      </c>
      <c r="B229" s="93" t="s">
        <v>527</v>
      </c>
      <c r="C229" s="86"/>
      <c r="D229" s="104"/>
      <c r="E229" s="158"/>
      <c r="F229" s="158"/>
      <c r="G229" s="158"/>
      <c r="H229" s="190"/>
      <c r="I229" s="46"/>
      <c r="J229" s="46"/>
      <c r="K229" s="205"/>
      <c r="L229" s="205"/>
      <c r="M229" s="205"/>
      <c r="N229" s="205"/>
      <c r="O229" s="205"/>
      <c r="P229" s="205"/>
      <c r="Q229" s="205"/>
      <c r="T229" s="194"/>
      <c r="U229" s="194"/>
      <c r="V229" s="194"/>
      <c r="W229" s="194"/>
      <c r="X229" s="194"/>
      <c r="Y229" s="194"/>
      <c r="Z229" s="194"/>
      <c r="AC229" s="97"/>
      <c r="AD229" s="97"/>
      <c r="AE229" s="97"/>
      <c r="AF229" s="97"/>
      <c r="AG229" s="97"/>
      <c r="AH229" s="97"/>
      <c r="AI229" s="97"/>
      <c r="AJ229" s="97"/>
      <c r="AK229" s="97"/>
      <c r="AL229" s="97"/>
      <c r="AM229" s="97"/>
      <c r="AN229" s="97"/>
      <c r="AO229" s="97"/>
      <c r="AP229" s="97"/>
      <c r="AQ229" s="97"/>
      <c r="AR229" s="97"/>
      <c r="AS229" s="97"/>
      <c r="AT229" s="97"/>
      <c r="AU229" s="97"/>
      <c r="AV229" s="97"/>
      <c r="AW229" s="97"/>
      <c r="AX229" s="97"/>
      <c r="AY229" s="97"/>
      <c r="AZ229" s="97"/>
      <c r="BA229" s="97"/>
      <c r="BB229" s="97"/>
      <c r="BC229" s="97"/>
      <c r="BD229" s="97"/>
      <c r="BE229" s="97"/>
      <c r="BF229" s="97"/>
      <c r="BG229" s="97"/>
      <c r="BH229" s="97"/>
      <c r="BI229" s="97">
        <f t="shared" si="115"/>
        <v>0</v>
      </c>
    </row>
    <row r="230" spans="1:61" ht="15" hidden="1" x14ac:dyDescent="0.25">
      <c r="A230" s="212">
        <v>229</v>
      </c>
      <c r="B230" s="88" t="s">
        <v>530</v>
      </c>
      <c r="C230" s="86">
        <v>1971</v>
      </c>
      <c r="D230" s="122" t="s">
        <v>114</v>
      </c>
      <c r="E230" s="158" t="s">
        <v>829</v>
      </c>
      <c r="F230" s="158" t="s">
        <v>823</v>
      </c>
      <c r="G230" s="158">
        <v>0.23</v>
      </c>
      <c r="H230" s="190">
        <v>936</v>
      </c>
      <c r="I230" s="46">
        <v>4869.6624999999995</v>
      </c>
      <c r="J230" s="46">
        <v>753.53750000000002</v>
      </c>
      <c r="K230" s="205"/>
      <c r="L230" s="205">
        <v>100</v>
      </c>
      <c r="M230" s="205"/>
      <c r="N230" s="205">
        <v>120</v>
      </c>
      <c r="O230" s="205"/>
      <c r="P230" s="205"/>
      <c r="Q230" s="205">
        <v>150</v>
      </c>
      <c r="R230" s="194">
        <v>650</v>
      </c>
      <c r="S230" s="194">
        <f t="shared" si="100"/>
        <v>0</v>
      </c>
      <c r="T230" s="194">
        <f t="shared" si="101"/>
        <v>93600</v>
      </c>
      <c r="U230" s="194">
        <f t="shared" si="102"/>
        <v>0</v>
      </c>
      <c r="V230" s="194">
        <f t="shared" si="103"/>
        <v>112320</v>
      </c>
      <c r="X230" s="194">
        <f t="shared" si="104"/>
        <v>0</v>
      </c>
      <c r="Y230" s="194">
        <f t="shared" si="105"/>
        <v>730449.37499999988</v>
      </c>
      <c r="Z230" s="194">
        <f t="shared" si="106"/>
        <v>489799.375</v>
      </c>
      <c r="AA230" s="97">
        <v>2390909.0909090908</v>
      </c>
      <c r="AB230" s="97">
        <v>4636363.6363636358</v>
      </c>
      <c r="AC230" s="97"/>
      <c r="AD230" s="97">
        <v>6.59</v>
      </c>
      <c r="AE230" s="97"/>
      <c r="AF230" s="97">
        <v>9.06</v>
      </c>
      <c r="AG230" s="97"/>
      <c r="AH230" s="97"/>
      <c r="AI230" s="97">
        <v>9.06</v>
      </c>
      <c r="AJ230" s="97">
        <v>358.98</v>
      </c>
      <c r="AK230" s="97">
        <f t="shared" si="93"/>
        <v>0</v>
      </c>
      <c r="AL230" s="97">
        <f t="shared" si="94"/>
        <v>6168.24</v>
      </c>
      <c r="AM230" s="97">
        <f t="shared" si="95"/>
        <v>0</v>
      </c>
      <c r="AN230" s="97">
        <f t="shared" si="96"/>
        <v>8480.16</v>
      </c>
      <c r="AO230" s="97"/>
      <c r="AP230" s="97">
        <f t="shared" si="97"/>
        <v>0</v>
      </c>
      <c r="AQ230" s="97">
        <f t="shared" si="98"/>
        <v>44119.142249999997</v>
      </c>
      <c r="AR230" s="97">
        <f t="shared" si="99"/>
        <v>270504.89175000001</v>
      </c>
      <c r="AS230" s="97"/>
      <c r="AT230" s="97">
        <v>48.71</v>
      </c>
      <c r="AU230" s="97">
        <v>51.18</v>
      </c>
      <c r="AV230" s="97"/>
      <c r="AW230" s="97"/>
      <c r="AX230" s="97"/>
      <c r="AY230" s="97">
        <v>60.76</v>
      </c>
      <c r="AZ230" s="97">
        <v>413.64</v>
      </c>
      <c r="BA230" s="97">
        <f t="shared" si="107"/>
        <v>0</v>
      </c>
      <c r="BB230" s="97">
        <f t="shared" si="108"/>
        <v>45592.56</v>
      </c>
      <c r="BC230" s="97">
        <f t="shared" si="109"/>
        <v>47904.480000000003</v>
      </c>
      <c r="BD230" s="97">
        <f t="shared" si="110"/>
        <v>0</v>
      </c>
      <c r="BE230" s="97">
        <f t="shared" si="111"/>
        <v>0</v>
      </c>
      <c r="BF230" s="97">
        <f t="shared" si="112"/>
        <v>0</v>
      </c>
      <c r="BG230" s="97">
        <f t="shared" si="113"/>
        <v>295880.69349999994</v>
      </c>
      <c r="BH230" s="97">
        <f t="shared" si="114"/>
        <v>311693.25150000001</v>
      </c>
      <c r="BI230" s="97">
        <f t="shared" si="115"/>
        <v>389377.73349999997</v>
      </c>
    </row>
    <row r="231" spans="1:61" ht="15" hidden="1" x14ac:dyDescent="0.25">
      <c r="A231" s="212">
        <v>230</v>
      </c>
      <c r="B231" s="88" t="s">
        <v>532</v>
      </c>
      <c r="C231" s="86">
        <v>1971</v>
      </c>
      <c r="D231" s="122" t="s">
        <v>114</v>
      </c>
      <c r="E231" s="158" t="s">
        <v>829</v>
      </c>
      <c r="F231" s="158" t="s">
        <v>823</v>
      </c>
      <c r="G231" s="158">
        <v>0.23</v>
      </c>
      <c r="H231" s="190">
        <v>781</v>
      </c>
      <c r="I231" s="46">
        <v>3990.2125000000001</v>
      </c>
      <c r="J231" s="46">
        <v>629.78750000000002</v>
      </c>
      <c r="K231" s="205"/>
      <c r="L231" s="205">
        <v>100</v>
      </c>
      <c r="M231" s="205"/>
      <c r="N231" s="205">
        <v>120</v>
      </c>
      <c r="O231" s="205"/>
      <c r="P231" s="205"/>
      <c r="Q231" s="205">
        <v>150</v>
      </c>
      <c r="R231" s="194">
        <v>650</v>
      </c>
      <c r="S231" s="194">
        <f t="shared" si="100"/>
        <v>0</v>
      </c>
      <c r="T231" s="194">
        <f t="shared" si="101"/>
        <v>78100</v>
      </c>
      <c r="U231" s="194">
        <f t="shared" si="102"/>
        <v>0</v>
      </c>
      <c r="V231" s="194">
        <f t="shared" si="103"/>
        <v>93720</v>
      </c>
      <c r="X231" s="194">
        <f t="shared" si="104"/>
        <v>0</v>
      </c>
      <c r="Y231" s="194">
        <f t="shared" si="105"/>
        <v>598531.875</v>
      </c>
      <c r="Z231" s="194">
        <f t="shared" si="106"/>
        <v>409361.875</v>
      </c>
      <c r="AA231" s="97">
        <v>1899999.9999999998</v>
      </c>
      <c r="AB231" s="97">
        <v>3654545.4545454541</v>
      </c>
      <c r="AC231" s="97"/>
      <c r="AD231" s="97">
        <v>6.59</v>
      </c>
      <c r="AE231" s="97"/>
      <c r="AF231" s="97">
        <v>9.06</v>
      </c>
      <c r="AG231" s="97"/>
      <c r="AH231" s="97"/>
      <c r="AI231" s="97">
        <v>9.06</v>
      </c>
      <c r="AJ231" s="97">
        <v>358.98</v>
      </c>
      <c r="AK231" s="97">
        <f t="shared" si="93"/>
        <v>0</v>
      </c>
      <c r="AL231" s="97">
        <f t="shared" si="94"/>
        <v>5146.79</v>
      </c>
      <c r="AM231" s="97">
        <f t="shared" si="95"/>
        <v>0</v>
      </c>
      <c r="AN231" s="97">
        <f t="shared" si="96"/>
        <v>7075.8600000000006</v>
      </c>
      <c r="AO231" s="97"/>
      <c r="AP231" s="97">
        <f t="shared" si="97"/>
        <v>0</v>
      </c>
      <c r="AQ231" s="97">
        <f t="shared" si="98"/>
        <v>36151.325250000002</v>
      </c>
      <c r="AR231" s="97">
        <f t="shared" si="99"/>
        <v>226081.11675000002</v>
      </c>
      <c r="AS231" s="97"/>
      <c r="AT231" s="97">
        <v>48.71</v>
      </c>
      <c r="AU231" s="97">
        <v>51.18</v>
      </c>
      <c r="AV231" s="97"/>
      <c r="AW231" s="97"/>
      <c r="AX231" s="97"/>
      <c r="AY231" s="97">
        <v>60.76</v>
      </c>
      <c r="AZ231" s="97">
        <v>413.64</v>
      </c>
      <c r="BA231" s="97">
        <f t="shared" si="107"/>
        <v>0</v>
      </c>
      <c r="BB231" s="97">
        <f t="shared" si="108"/>
        <v>38042.51</v>
      </c>
      <c r="BC231" s="97">
        <f t="shared" si="109"/>
        <v>39971.58</v>
      </c>
      <c r="BD231" s="97">
        <f t="shared" si="110"/>
        <v>0</v>
      </c>
      <c r="BE231" s="97">
        <f t="shared" si="111"/>
        <v>0</v>
      </c>
      <c r="BF231" s="97">
        <f t="shared" si="112"/>
        <v>0</v>
      </c>
      <c r="BG231" s="97">
        <f t="shared" si="113"/>
        <v>242445.31150000001</v>
      </c>
      <c r="BH231" s="97">
        <f t="shared" si="114"/>
        <v>260505.3015</v>
      </c>
      <c r="BI231" s="97">
        <f t="shared" si="115"/>
        <v>320459.40150000004</v>
      </c>
    </row>
    <row r="232" spans="1:61" ht="15" hidden="1" x14ac:dyDescent="0.25">
      <c r="A232" s="211">
        <v>231</v>
      </c>
      <c r="B232" s="87" t="s">
        <v>534</v>
      </c>
      <c r="C232" s="86">
        <v>1961</v>
      </c>
      <c r="D232" s="104" t="s">
        <v>765</v>
      </c>
      <c r="E232" s="163" t="s">
        <v>830</v>
      </c>
      <c r="F232" s="163" t="s">
        <v>823</v>
      </c>
      <c r="G232" s="163">
        <v>0.22</v>
      </c>
      <c r="H232" s="190">
        <v>424</v>
      </c>
      <c r="I232" s="46">
        <v>1040.2624999999998</v>
      </c>
      <c r="J232" s="46">
        <v>174.13749999999999</v>
      </c>
      <c r="K232" s="205"/>
      <c r="L232" s="205">
        <v>100</v>
      </c>
      <c r="M232" s="205">
        <v>150</v>
      </c>
      <c r="N232" s="205"/>
      <c r="O232" s="205"/>
      <c r="P232" s="205"/>
      <c r="Q232" s="205">
        <v>150</v>
      </c>
      <c r="R232" s="194">
        <v>650</v>
      </c>
      <c r="S232" s="194">
        <f t="shared" si="100"/>
        <v>0</v>
      </c>
      <c r="T232" s="194">
        <f t="shared" si="101"/>
        <v>42400</v>
      </c>
      <c r="U232" s="194">
        <f t="shared" si="102"/>
        <v>63600</v>
      </c>
      <c r="V232" s="194">
        <f t="shared" si="103"/>
        <v>0</v>
      </c>
      <c r="X232" s="194">
        <f t="shared" si="104"/>
        <v>0</v>
      </c>
      <c r="Y232" s="194">
        <f t="shared" si="105"/>
        <v>156039.37499999997</v>
      </c>
      <c r="Z232" s="194">
        <f t="shared" si="106"/>
        <v>113189.37499999999</v>
      </c>
      <c r="AA232" s="97">
        <v>400000</v>
      </c>
      <c r="AB232" s="97">
        <v>654545.45454545447</v>
      </c>
      <c r="AC232" s="97"/>
      <c r="AD232" s="97">
        <v>6.59</v>
      </c>
      <c r="AE232" s="97">
        <v>9.06</v>
      </c>
      <c r="AF232" s="97"/>
      <c r="AG232" s="97"/>
      <c r="AH232" s="97"/>
      <c r="AI232" s="97">
        <v>9.06</v>
      </c>
      <c r="AJ232" s="97">
        <v>362.98</v>
      </c>
      <c r="AK232" s="97">
        <f t="shared" si="93"/>
        <v>0</v>
      </c>
      <c r="AL232" s="97">
        <f t="shared" si="94"/>
        <v>2794.16</v>
      </c>
      <c r="AM232" s="97">
        <f t="shared" si="95"/>
        <v>3841.44</v>
      </c>
      <c r="AN232" s="97">
        <f t="shared" si="96"/>
        <v>0</v>
      </c>
      <c r="AO232" s="97"/>
      <c r="AP232" s="97">
        <f t="shared" si="97"/>
        <v>0</v>
      </c>
      <c r="AQ232" s="97">
        <f t="shared" si="98"/>
        <v>9424.7782499999994</v>
      </c>
      <c r="AR232" s="97">
        <f t="shared" si="99"/>
        <v>63208.429749999996</v>
      </c>
      <c r="AS232" s="97"/>
      <c r="AT232" s="97">
        <v>48.71</v>
      </c>
      <c r="AU232" s="97">
        <v>51.18</v>
      </c>
      <c r="AV232" s="97"/>
      <c r="AW232" s="97"/>
      <c r="AX232" s="97"/>
      <c r="AY232" s="97">
        <v>60.76</v>
      </c>
      <c r="AZ232" s="97">
        <v>404.64</v>
      </c>
      <c r="BA232" s="97">
        <f t="shared" si="107"/>
        <v>0</v>
      </c>
      <c r="BB232" s="97">
        <f t="shared" si="108"/>
        <v>20653.04</v>
      </c>
      <c r="BC232" s="97">
        <f t="shared" si="109"/>
        <v>21700.32</v>
      </c>
      <c r="BD232" s="97">
        <f t="shared" si="110"/>
        <v>0</v>
      </c>
      <c r="BE232" s="97">
        <f t="shared" si="111"/>
        <v>0</v>
      </c>
      <c r="BF232" s="97">
        <f t="shared" si="112"/>
        <v>0</v>
      </c>
      <c r="BG232" s="97">
        <f t="shared" si="113"/>
        <v>63206.349499999989</v>
      </c>
      <c r="BH232" s="97">
        <f t="shared" si="114"/>
        <v>70462.997999999992</v>
      </c>
      <c r="BI232" s="97">
        <f t="shared" si="115"/>
        <v>105559.7095</v>
      </c>
    </row>
    <row r="233" spans="1:61" ht="15" hidden="1" x14ac:dyDescent="0.25">
      <c r="A233" s="211">
        <v>232</v>
      </c>
      <c r="B233" s="87" t="s">
        <v>536</v>
      </c>
      <c r="C233" s="86">
        <v>1961</v>
      </c>
      <c r="D233" s="104" t="s">
        <v>765</v>
      </c>
      <c r="E233" s="163" t="s">
        <v>830</v>
      </c>
      <c r="F233" s="163" t="s">
        <v>823</v>
      </c>
      <c r="G233" s="163">
        <v>0.22</v>
      </c>
      <c r="H233" s="190">
        <v>424</v>
      </c>
      <c r="I233" s="46">
        <v>1040.2624999999998</v>
      </c>
      <c r="J233" s="46">
        <v>174.13749999999999</v>
      </c>
      <c r="K233" s="205"/>
      <c r="L233" s="205">
        <v>100</v>
      </c>
      <c r="M233" s="205">
        <v>150</v>
      </c>
      <c r="N233" s="205"/>
      <c r="O233" s="205"/>
      <c r="P233" s="205"/>
      <c r="Q233" s="205">
        <v>150</v>
      </c>
      <c r="R233" s="194">
        <v>650</v>
      </c>
      <c r="S233" s="194">
        <f t="shared" si="100"/>
        <v>0</v>
      </c>
      <c r="T233" s="194">
        <f t="shared" si="101"/>
        <v>42400</v>
      </c>
      <c r="U233" s="194">
        <f t="shared" si="102"/>
        <v>63600</v>
      </c>
      <c r="V233" s="194">
        <f t="shared" si="103"/>
        <v>0</v>
      </c>
      <c r="X233" s="194">
        <f t="shared" si="104"/>
        <v>0</v>
      </c>
      <c r="Y233" s="194">
        <f t="shared" si="105"/>
        <v>156039.37499999997</v>
      </c>
      <c r="Z233" s="194">
        <f t="shared" si="106"/>
        <v>113189.37499999999</v>
      </c>
      <c r="AA233" s="97">
        <v>400000</v>
      </c>
      <c r="AB233" s="97">
        <v>654545.45454545447</v>
      </c>
      <c r="AC233" s="97"/>
      <c r="AD233" s="97">
        <v>6.59</v>
      </c>
      <c r="AE233" s="97">
        <v>9.06</v>
      </c>
      <c r="AF233" s="97"/>
      <c r="AG233" s="97"/>
      <c r="AH233" s="97"/>
      <c r="AI233" s="97">
        <v>9.06</v>
      </c>
      <c r="AJ233" s="97">
        <v>362.98</v>
      </c>
      <c r="AK233" s="97">
        <f t="shared" si="93"/>
        <v>0</v>
      </c>
      <c r="AL233" s="97">
        <f t="shared" si="94"/>
        <v>2794.16</v>
      </c>
      <c r="AM233" s="97">
        <f t="shared" si="95"/>
        <v>3841.44</v>
      </c>
      <c r="AN233" s="97">
        <f t="shared" si="96"/>
        <v>0</v>
      </c>
      <c r="AO233" s="97"/>
      <c r="AP233" s="97">
        <f t="shared" si="97"/>
        <v>0</v>
      </c>
      <c r="AQ233" s="97">
        <f t="shared" si="98"/>
        <v>9424.7782499999994</v>
      </c>
      <c r="AR233" s="97">
        <f t="shared" si="99"/>
        <v>63208.429749999996</v>
      </c>
      <c r="AS233" s="97"/>
      <c r="AT233" s="97">
        <v>48.71</v>
      </c>
      <c r="AU233" s="97">
        <v>51.18</v>
      </c>
      <c r="AV233" s="97"/>
      <c r="AW233" s="97"/>
      <c r="AX233" s="97"/>
      <c r="AY233" s="97">
        <v>60.76</v>
      </c>
      <c r="AZ233" s="97">
        <v>404.64</v>
      </c>
      <c r="BA233" s="97">
        <f t="shared" si="107"/>
        <v>0</v>
      </c>
      <c r="BB233" s="97">
        <f t="shared" si="108"/>
        <v>20653.04</v>
      </c>
      <c r="BC233" s="97">
        <f t="shared" si="109"/>
        <v>21700.32</v>
      </c>
      <c r="BD233" s="97">
        <f t="shared" si="110"/>
        <v>0</v>
      </c>
      <c r="BE233" s="97">
        <f t="shared" si="111"/>
        <v>0</v>
      </c>
      <c r="BF233" s="97">
        <f t="shared" si="112"/>
        <v>0</v>
      </c>
      <c r="BG233" s="97">
        <f t="shared" si="113"/>
        <v>63206.349499999989</v>
      </c>
      <c r="BH233" s="97">
        <f t="shared" si="114"/>
        <v>70462.997999999992</v>
      </c>
      <c r="BI233" s="97">
        <f t="shared" si="115"/>
        <v>105559.7095</v>
      </c>
    </row>
    <row r="234" spans="1:61" ht="15" hidden="1" x14ac:dyDescent="0.25">
      <c r="A234" s="211">
        <v>233</v>
      </c>
      <c r="B234" s="87" t="s">
        <v>538</v>
      </c>
      <c r="C234" s="86">
        <v>1961</v>
      </c>
      <c r="D234" s="104" t="s">
        <v>765</v>
      </c>
      <c r="E234" s="163" t="s">
        <v>830</v>
      </c>
      <c r="F234" s="163" t="s">
        <v>823</v>
      </c>
      <c r="G234" s="163">
        <v>0.22</v>
      </c>
      <c r="H234" s="190">
        <v>424</v>
      </c>
      <c r="I234" s="46">
        <v>1040.2624999999998</v>
      </c>
      <c r="J234" s="46">
        <v>174.13749999999999</v>
      </c>
      <c r="K234" s="205"/>
      <c r="L234" s="205">
        <v>100</v>
      </c>
      <c r="M234" s="205">
        <v>150</v>
      </c>
      <c r="N234" s="205"/>
      <c r="O234" s="205"/>
      <c r="P234" s="205"/>
      <c r="Q234" s="205">
        <v>150</v>
      </c>
      <c r="R234" s="194">
        <v>650</v>
      </c>
      <c r="S234" s="194">
        <f t="shared" si="100"/>
        <v>0</v>
      </c>
      <c r="T234" s="194">
        <f t="shared" si="101"/>
        <v>42400</v>
      </c>
      <c r="U234" s="194">
        <f t="shared" si="102"/>
        <v>63600</v>
      </c>
      <c r="V234" s="194">
        <f t="shared" si="103"/>
        <v>0</v>
      </c>
      <c r="X234" s="194">
        <f t="shared" si="104"/>
        <v>0</v>
      </c>
      <c r="Y234" s="194">
        <f t="shared" si="105"/>
        <v>156039.37499999997</v>
      </c>
      <c r="Z234" s="194">
        <f t="shared" si="106"/>
        <v>113189.37499999999</v>
      </c>
      <c r="AA234" s="97">
        <v>400000</v>
      </c>
      <c r="AB234" s="97">
        <v>654545.45454545447</v>
      </c>
      <c r="AC234" s="97"/>
      <c r="AD234" s="97">
        <v>6.59</v>
      </c>
      <c r="AE234" s="97">
        <v>9.06</v>
      </c>
      <c r="AF234" s="97"/>
      <c r="AG234" s="97"/>
      <c r="AH234" s="97"/>
      <c r="AI234" s="97">
        <v>9.06</v>
      </c>
      <c r="AJ234" s="97">
        <v>362.98</v>
      </c>
      <c r="AK234" s="97">
        <f t="shared" si="93"/>
        <v>0</v>
      </c>
      <c r="AL234" s="97">
        <f t="shared" si="94"/>
        <v>2794.16</v>
      </c>
      <c r="AM234" s="97">
        <f t="shared" si="95"/>
        <v>3841.44</v>
      </c>
      <c r="AN234" s="97">
        <f t="shared" si="96"/>
        <v>0</v>
      </c>
      <c r="AO234" s="97"/>
      <c r="AP234" s="97">
        <f t="shared" si="97"/>
        <v>0</v>
      </c>
      <c r="AQ234" s="97">
        <f t="shared" si="98"/>
        <v>9424.7782499999994</v>
      </c>
      <c r="AR234" s="97">
        <f t="shared" si="99"/>
        <v>63208.429749999996</v>
      </c>
      <c r="AS234" s="97"/>
      <c r="AT234" s="97">
        <v>48.71</v>
      </c>
      <c r="AU234" s="97">
        <v>51.18</v>
      </c>
      <c r="AV234" s="97"/>
      <c r="AW234" s="97"/>
      <c r="AX234" s="97"/>
      <c r="AY234" s="97">
        <v>60.76</v>
      </c>
      <c r="AZ234" s="97">
        <v>404.64</v>
      </c>
      <c r="BA234" s="97">
        <f t="shared" si="107"/>
        <v>0</v>
      </c>
      <c r="BB234" s="97">
        <f t="shared" si="108"/>
        <v>20653.04</v>
      </c>
      <c r="BC234" s="97">
        <f t="shared" si="109"/>
        <v>21700.32</v>
      </c>
      <c r="BD234" s="97">
        <f t="shared" si="110"/>
        <v>0</v>
      </c>
      <c r="BE234" s="97">
        <f t="shared" si="111"/>
        <v>0</v>
      </c>
      <c r="BF234" s="97">
        <f t="shared" si="112"/>
        <v>0</v>
      </c>
      <c r="BG234" s="97">
        <f t="shared" si="113"/>
        <v>63206.349499999989</v>
      </c>
      <c r="BH234" s="97">
        <f t="shared" si="114"/>
        <v>70462.997999999992</v>
      </c>
      <c r="BI234" s="97">
        <f t="shared" si="115"/>
        <v>105559.7095</v>
      </c>
    </row>
    <row r="235" spans="1:61" ht="15" hidden="1" x14ac:dyDescent="0.25">
      <c r="A235" s="211">
        <v>234</v>
      </c>
      <c r="B235" s="87" t="s">
        <v>540</v>
      </c>
      <c r="C235" s="86">
        <v>1961</v>
      </c>
      <c r="D235" s="104" t="s">
        <v>765</v>
      </c>
      <c r="E235" s="163" t="s">
        <v>830</v>
      </c>
      <c r="F235" s="163" t="s">
        <v>823</v>
      </c>
      <c r="G235" s="163">
        <v>0.22</v>
      </c>
      <c r="H235" s="190">
        <v>424</v>
      </c>
      <c r="I235" s="46">
        <v>1040.2624999999998</v>
      </c>
      <c r="J235" s="46">
        <v>174.13749999999999</v>
      </c>
      <c r="K235" s="205"/>
      <c r="L235" s="205">
        <v>100</v>
      </c>
      <c r="M235" s="205">
        <v>150</v>
      </c>
      <c r="N235" s="205"/>
      <c r="O235" s="205"/>
      <c r="P235" s="205"/>
      <c r="Q235" s="205">
        <v>150</v>
      </c>
      <c r="R235" s="194">
        <v>650</v>
      </c>
      <c r="S235" s="194">
        <f t="shared" si="100"/>
        <v>0</v>
      </c>
      <c r="T235" s="194">
        <f t="shared" si="101"/>
        <v>42400</v>
      </c>
      <c r="U235" s="194">
        <f t="shared" si="102"/>
        <v>63600</v>
      </c>
      <c r="V235" s="194">
        <f t="shared" si="103"/>
        <v>0</v>
      </c>
      <c r="X235" s="194">
        <f t="shared" si="104"/>
        <v>0</v>
      </c>
      <c r="Y235" s="194">
        <f t="shared" si="105"/>
        <v>156039.37499999997</v>
      </c>
      <c r="Z235" s="194">
        <f t="shared" si="106"/>
        <v>113189.37499999999</v>
      </c>
      <c r="AA235" s="97">
        <v>400000</v>
      </c>
      <c r="AB235" s="97">
        <v>654545.45454545447</v>
      </c>
      <c r="AC235" s="97"/>
      <c r="AD235" s="97">
        <v>6.59</v>
      </c>
      <c r="AE235" s="97">
        <v>9.06</v>
      </c>
      <c r="AF235" s="97"/>
      <c r="AG235" s="97"/>
      <c r="AH235" s="97"/>
      <c r="AI235" s="97">
        <v>9.06</v>
      </c>
      <c r="AJ235" s="97">
        <v>362.98</v>
      </c>
      <c r="AK235" s="97">
        <f t="shared" si="93"/>
        <v>0</v>
      </c>
      <c r="AL235" s="97">
        <f t="shared" si="94"/>
        <v>2794.16</v>
      </c>
      <c r="AM235" s="97">
        <f t="shared" si="95"/>
        <v>3841.44</v>
      </c>
      <c r="AN235" s="97">
        <f t="shared" si="96"/>
        <v>0</v>
      </c>
      <c r="AO235" s="97"/>
      <c r="AP235" s="97">
        <f t="shared" si="97"/>
        <v>0</v>
      </c>
      <c r="AQ235" s="97">
        <f t="shared" si="98"/>
        <v>9424.7782499999994</v>
      </c>
      <c r="AR235" s="97">
        <f t="shared" si="99"/>
        <v>63208.429749999996</v>
      </c>
      <c r="AS235" s="97"/>
      <c r="AT235" s="97">
        <v>48.71</v>
      </c>
      <c r="AU235" s="97">
        <v>51.18</v>
      </c>
      <c r="AV235" s="97"/>
      <c r="AW235" s="97"/>
      <c r="AX235" s="97"/>
      <c r="AY235" s="97">
        <v>60.76</v>
      </c>
      <c r="AZ235" s="97">
        <v>404.64</v>
      </c>
      <c r="BA235" s="97">
        <f t="shared" si="107"/>
        <v>0</v>
      </c>
      <c r="BB235" s="97">
        <f t="shared" si="108"/>
        <v>20653.04</v>
      </c>
      <c r="BC235" s="97">
        <f t="shared" si="109"/>
        <v>21700.32</v>
      </c>
      <c r="BD235" s="97">
        <f t="shared" si="110"/>
        <v>0</v>
      </c>
      <c r="BE235" s="97">
        <f t="shared" si="111"/>
        <v>0</v>
      </c>
      <c r="BF235" s="97">
        <f t="shared" si="112"/>
        <v>0</v>
      </c>
      <c r="BG235" s="97">
        <f t="shared" si="113"/>
        <v>63206.349499999989</v>
      </c>
      <c r="BH235" s="97">
        <f t="shared" si="114"/>
        <v>70462.997999999992</v>
      </c>
      <c r="BI235" s="97">
        <f t="shared" si="115"/>
        <v>105559.7095</v>
      </c>
    </row>
    <row r="236" spans="1:61" ht="15" hidden="1" x14ac:dyDescent="0.25">
      <c r="A236" s="211">
        <v>235</v>
      </c>
      <c r="B236" s="87" t="s">
        <v>542</v>
      </c>
      <c r="C236" s="86">
        <v>1961</v>
      </c>
      <c r="D236" s="104" t="s">
        <v>765</v>
      </c>
      <c r="E236" s="163" t="s">
        <v>830</v>
      </c>
      <c r="F236" s="163" t="s">
        <v>823</v>
      </c>
      <c r="G236" s="163">
        <v>0.22</v>
      </c>
      <c r="H236" s="190">
        <v>424</v>
      </c>
      <c r="I236" s="46">
        <v>1040.2624999999998</v>
      </c>
      <c r="J236" s="46">
        <v>174.13749999999999</v>
      </c>
      <c r="K236" s="205"/>
      <c r="L236" s="205">
        <v>100</v>
      </c>
      <c r="M236" s="205">
        <v>150</v>
      </c>
      <c r="N236" s="205"/>
      <c r="O236" s="205"/>
      <c r="P236" s="205"/>
      <c r="Q236" s="205">
        <v>150</v>
      </c>
      <c r="R236" s="194">
        <v>650</v>
      </c>
      <c r="S236" s="194">
        <f t="shared" si="100"/>
        <v>0</v>
      </c>
      <c r="T236" s="194">
        <f t="shared" si="101"/>
        <v>42400</v>
      </c>
      <c r="U236" s="194">
        <f t="shared" si="102"/>
        <v>63600</v>
      </c>
      <c r="V236" s="194">
        <f t="shared" si="103"/>
        <v>0</v>
      </c>
      <c r="X236" s="194">
        <f t="shared" si="104"/>
        <v>0</v>
      </c>
      <c r="Y236" s="194">
        <f t="shared" si="105"/>
        <v>156039.37499999997</v>
      </c>
      <c r="Z236" s="194">
        <f t="shared" si="106"/>
        <v>113189.37499999999</v>
      </c>
      <c r="AA236" s="97">
        <v>400000</v>
      </c>
      <c r="AB236" s="97">
        <v>654545.45454545447</v>
      </c>
      <c r="AC236" s="97"/>
      <c r="AD236" s="97">
        <v>6.59</v>
      </c>
      <c r="AE236" s="97">
        <v>9.06</v>
      </c>
      <c r="AF236" s="97"/>
      <c r="AG236" s="97"/>
      <c r="AH236" s="97"/>
      <c r="AI236" s="97">
        <v>9.06</v>
      </c>
      <c r="AJ236" s="97">
        <v>362.98</v>
      </c>
      <c r="AK236" s="97">
        <f t="shared" si="93"/>
        <v>0</v>
      </c>
      <c r="AL236" s="97">
        <f t="shared" si="94"/>
        <v>2794.16</v>
      </c>
      <c r="AM236" s="97">
        <f t="shared" si="95"/>
        <v>3841.44</v>
      </c>
      <c r="AN236" s="97">
        <f t="shared" si="96"/>
        <v>0</v>
      </c>
      <c r="AO236" s="97"/>
      <c r="AP236" s="97">
        <f t="shared" si="97"/>
        <v>0</v>
      </c>
      <c r="AQ236" s="97">
        <f t="shared" si="98"/>
        <v>9424.7782499999994</v>
      </c>
      <c r="AR236" s="97">
        <f t="shared" si="99"/>
        <v>63208.429749999996</v>
      </c>
      <c r="AS236" s="97"/>
      <c r="AT236" s="97">
        <v>48.71</v>
      </c>
      <c r="AU236" s="97">
        <v>51.18</v>
      </c>
      <c r="AV236" s="97"/>
      <c r="AW236" s="97"/>
      <c r="AX236" s="97"/>
      <c r="AY236" s="97">
        <v>60.76</v>
      </c>
      <c r="AZ236" s="97">
        <v>404.64</v>
      </c>
      <c r="BA236" s="97">
        <f t="shared" si="107"/>
        <v>0</v>
      </c>
      <c r="BB236" s="97">
        <f t="shared" si="108"/>
        <v>20653.04</v>
      </c>
      <c r="BC236" s="97">
        <f t="shared" si="109"/>
        <v>21700.32</v>
      </c>
      <c r="BD236" s="97">
        <f t="shared" si="110"/>
        <v>0</v>
      </c>
      <c r="BE236" s="97">
        <f t="shared" si="111"/>
        <v>0</v>
      </c>
      <c r="BF236" s="97">
        <f t="shared" si="112"/>
        <v>0</v>
      </c>
      <c r="BG236" s="97">
        <f t="shared" si="113"/>
        <v>63206.349499999989</v>
      </c>
      <c r="BH236" s="97">
        <f t="shared" si="114"/>
        <v>70462.997999999992</v>
      </c>
      <c r="BI236" s="97">
        <f t="shared" si="115"/>
        <v>105559.7095</v>
      </c>
    </row>
    <row r="237" spans="1:61" ht="15" hidden="1" x14ac:dyDescent="0.25">
      <c r="A237" s="213">
        <v>236</v>
      </c>
      <c r="B237" s="88" t="s">
        <v>544</v>
      </c>
      <c r="C237" s="86">
        <v>1946</v>
      </c>
      <c r="D237" s="104" t="s">
        <v>765</v>
      </c>
      <c r="E237" s="158" t="s">
        <v>830</v>
      </c>
      <c r="F237" s="158" t="s">
        <v>823</v>
      </c>
      <c r="G237" s="158">
        <v>0.23</v>
      </c>
      <c r="H237" s="190">
        <v>275</v>
      </c>
      <c r="I237" s="46">
        <v>1152.96875</v>
      </c>
      <c r="J237" s="46">
        <v>134.03125</v>
      </c>
      <c r="K237" s="205"/>
      <c r="L237" s="205">
        <v>100</v>
      </c>
      <c r="M237" s="205">
        <v>150</v>
      </c>
      <c r="N237" s="205"/>
      <c r="O237" s="205"/>
      <c r="P237" s="205"/>
      <c r="Q237" s="205">
        <v>150</v>
      </c>
      <c r="R237" s="194">
        <v>650</v>
      </c>
      <c r="S237" s="194">
        <f t="shared" si="100"/>
        <v>0</v>
      </c>
      <c r="T237" s="194">
        <f t="shared" si="101"/>
        <v>27500</v>
      </c>
      <c r="U237" s="194">
        <f t="shared" si="102"/>
        <v>41250</v>
      </c>
      <c r="V237" s="194">
        <f t="shared" si="103"/>
        <v>0</v>
      </c>
      <c r="X237" s="194">
        <f t="shared" si="104"/>
        <v>0</v>
      </c>
      <c r="Y237" s="194">
        <f t="shared" si="105"/>
        <v>172945.3125</v>
      </c>
      <c r="Z237" s="194">
        <f t="shared" si="106"/>
        <v>87120.3125</v>
      </c>
      <c r="AA237" s="97">
        <v>618181.81818181812</v>
      </c>
      <c r="AB237" s="97">
        <v>1090909.0909090908</v>
      </c>
      <c r="AC237" s="97"/>
      <c r="AD237" s="97">
        <v>6.59</v>
      </c>
      <c r="AE237" s="97">
        <v>9.06</v>
      </c>
      <c r="AF237" s="97"/>
      <c r="AG237" s="97"/>
      <c r="AH237" s="97"/>
      <c r="AI237" s="97">
        <v>9.06</v>
      </c>
      <c r="AJ237" s="97">
        <v>358.98</v>
      </c>
      <c r="AK237" s="97">
        <f t="shared" si="93"/>
        <v>0</v>
      </c>
      <c r="AL237" s="97">
        <f t="shared" si="94"/>
        <v>1812.25</v>
      </c>
      <c r="AM237" s="97">
        <f t="shared" si="95"/>
        <v>2491.5</v>
      </c>
      <c r="AN237" s="97">
        <f t="shared" si="96"/>
        <v>0</v>
      </c>
      <c r="AO237" s="97"/>
      <c r="AP237" s="97">
        <f t="shared" si="97"/>
        <v>0</v>
      </c>
      <c r="AQ237" s="97">
        <f t="shared" si="98"/>
        <v>10445.896875</v>
      </c>
      <c r="AR237" s="97">
        <f t="shared" si="99"/>
        <v>48114.538124999999</v>
      </c>
      <c r="AS237" s="97"/>
      <c r="AT237" s="97">
        <v>48.71</v>
      </c>
      <c r="AU237" s="97">
        <v>51.18</v>
      </c>
      <c r="AV237" s="97"/>
      <c r="AW237" s="97"/>
      <c r="AX237" s="97"/>
      <c r="AY237" s="97">
        <v>60.76</v>
      </c>
      <c r="AZ237" s="97">
        <v>413.64</v>
      </c>
      <c r="BA237" s="97">
        <f t="shared" si="107"/>
        <v>0</v>
      </c>
      <c r="BB237" s="97">
        <f t="shared" si="108"/>
        <v>13395.25</v>
      </c>
      <c r="BC237" s="97">
        <f t="shared" si="109"/>
        <v>14074.5</v>
      </c>
      <c r="BD237" s="97">
        <f t="shared" si="110"/>
        <v>0</v>
      </c>
      <c r="BE237" s="97">
        <f t="shared" si="111"/>
        <v>0</v>
      </c>
      <c r="BF237" s="97">
        <f t="shared" si="112"/>
        <v>0</v>
      </c>
      <c r="BG237" s="97">
        <f t="shared" si="113"/>
        <v>70054.381249999991</v>
      </c>
      <c r="BH237" s="97">
        <f t="shared" si="114"/>
        <v>55440.686249999999</v>
      </c>
      <c r="BI237" s="97">
        <f t="shared" si="115"/>
        <v>97524.131249999991</v>
      </c>
    </row>
    <row r="238" spans="1:61" ht="15" hidden="1" x14ac:dyDescent="0.25">
      <c r="A238" s="213">
        <v>237</v>
      </c>
      <c r="B238" s="88" t="s">
        <v>546</v>
      </c>
      <c r="C238" s="86">
        <v>1946</v>
      </c>
      <c r="D238" s="104" t="s">
        <v>765</v>
      </c>
      <c r="E238" s="158" t="s">
        <v>830</v>
      </c>
      <c r="F238" s="158" t="s">
        <v>823</v>
      </c>
      <c r="G238" s="158">
        <v>0.23</v>
      </c>
      <c r="H238" s="190">
        <v>275</v>
      </c>
      <c r="I238" s="46">
        <v>1152.96875</v>
      </c>
      <c r="J238" s="46">
        <v>134.03125</v>
      </c>
      <c r="K238" s="205"/>
      <c r="L238" s="205">
        <v>100</v>
      </c>
      <c r="M238" s="205">
        <v>150</v>
      </c>
      <c r="N238" s="205"/>
      <c r="O238" s="205"/>
      <c r="P238" s="205"/>
      <c r="Q238" s="205">
        <v>150</v>
      </c>
      <c r="R238" s="194">
        <v>650</v>
      </c>
      <c r="S238" s="194">
        <f t="shared" si="100"/>
        <v>0</v>
      </c>
      <c r="T238" s="194">
        <f t="shared" si="101"/>
        <v>27500</v>
      </c>
      <c r="U238" s="194">
        <f t="shared" si="102"/>
        <v>41250</v>
      </c>
      <c r="V238" s="194">
        <f t="shared" si="103"/>
        <v>0</v>
      </c>
      <c r="X238" s="194">
        <f t="shared" si="104"/>
        <v>0</v>
      </c>
      <c r="Y238" s="194">
        <f t="shared" si="105"/>
        <v>172945.3125</v>
      </c>
      <c r="Z238" s="194">
        <f t="shared" si="106"/>
        <v>87120.3125</v>
      </c>
      <c r="AA238" s="97">
        <v>618181.81818181812</v>
      </c>
      <c r="AB238" s="97">
        <v>1090909.0909090908</v>
      </c>
      <c r="AC238" s="97"/>
      <c r="AD238" s="97">
        <v>6.59</v>
      </c>
      <c r="AE238" s="97">
        <v>9.06</v>
      </c>
      <c r="AF238" s="97"/>
      <c r="AG238" s="97"/>
      <c r="AH238" s="97"/>
      <c r="AI238" s="97">
        <v>9.06</v>
      </c>
      <c r="AJ238" s="97">
        <v>358.98</v>
      </c>
      <c r="AK238" s="97">
        <f t="shared" si="93"/>
        <v>0</v>
      </c>
      <c r="AL238" s="97">
        <f t="shared" si="94"/>
        <v>1812.25</v>
      </c>
      <c r="AM238" s="97">
        <f t="shared" si="95"/>
        <v>2491.5</v>
      </c>
      <c r="AN238" s="97">
        <f t="shared" si="96"/>
        <v>0</v>
      </c>
      <c r="AO238" s="97"/>
      <c r="AP238" s="97">
        <f t="shared" si="97"/>
        <v>0</v>
      </c>
      <c r="AQ238" s="97">
        <f t="shared" si="98"/>
        <v>10445.896875</v>
      </c>
      <c r="AR238" s="97">
        <f t="shared" si="99"/>
        <v>48114.538124999999</v>
      </c>
      <c r="AS238" s="97"/>
      <c r="AT238" s="97">
        <v>48.71</v>
      </c>
      <c r="AU238" s="97">
        <v>51.18</v>
      </c>
      <c r="AV238" s="97"/>
      <c r="AW238" s="97"/>
      <c r="AX238" s="97"/>
      <c r="AY238" s="97">
        <v>60.76</v>
      </c>
      <c r="AZ238" s="97">
        <v>413.64</v>
      </c>
      <c r="BA238" s="97">
        <f t="shared" si="107"/>
        <v>0</v>
      </c>
      <c r="BB238" s="97">
        <f t="shared" si="108"/>
        <v>13395.25</v>
      </c>
      <c r="BC238" s="97">
        <f t="shared" si="109"/>
        <v>14074.5</v>
      </c>
      <c r="BD238" s="97">
        <f t="shared" si="110"/>
        <v>0</v>
      </c>
      <c r="BE238" s="97">
        <f t="shared" si="111"/>
        <v>0</v>
      </c>
      <c r="BF238" s="97">
        <f t="shared" si="112"/>
        <v>0</v>
      </c>
      <c r="BG238" s="97">
        <f t="shared" si="113"/>
        <v>70054.381249999991</v>
      </c>
      <c r="BH238" s="97">
        <f t="shared" si="114"/>
        <v>55440.686249999999</v>
      </c>
      <c r="BI238" s="97">
        <f t="shared" si="115"/>
        <v>97524.131249999991</v>
      </c>
    </row>
    <row r="239" spans="1:61" ht="15" hidden="1" x14ac:dyDescent="0.25">
      <c r="A239" s="214">
        <v>238</v>
      </c>
      <c r="B239" s="88" t="s">
        <v>548</v>
      </c>
      <c r="C239" s="86">
        <v>1930</v>
      </c>
      <c r="D239" s="104" t="s">
        <v>169</v>
      </c>
      <c r="E239" s="158" t="s">
        <v>830</v>
      </c>
      <c r="F239" s="158" t="s">
        <v>823</v>
      </c>
      <c r="G239" s="158">
        <v>0.23</v>
      </c>
      <c r="H239" s="190">
        <v>1400</v>
      </c>
      <c r="I239" s="46">
        <v>4083.3125</v>
      </c>
      <c r="J239" s="46">
        <v>701.6875</v>
      </c>
      <c r="K239" s="205"/>
      <c r="L239" s="205">
        <v>100</v>
      </c>
      <c r="M239" s="205">
        <v>150</v>
      </c>
      <c r="N239" s="205"/>
      <c r="O239" s="205">
        <v>1000</v>
      </c>
      <c r="P239" s="205"/>
      <c r="Q239" s="205"/>
      <c r="R239" s="194">
        <v>650</v>
      </c>
      <c r="S239" s="194">
        <f t="shared" si="100"/>
        <v>0</v>
      </c>
      <c r="T239" s="194">
        <f t="shared" si="101"/>
        <v>140000</v>
      </c>
      <c r="U239" s="194">
        <f t="shared" si="102"/>
        <v>210000</v>
      </c>
      <c r="V239" s="194">
        <f t="shared" si="103"/>
        <v>0</v>
      </c>
      <c r="W239" s="194">
        <f t="shared" ref="W239:W246" si="120">O239*I239</f>
        <v>4083312.5</v>
      </c>
      <c r="X239" s="194">
        <f t="shared" si="104"/>
        <v>0</v>
      </c>
      <c r="Y239" s="194">
        <f t="shared" si="105"/>
        <v>0</v>
      </c>
      <c r="Z239" s="194">
        <f t="shared" si="106"/>
        <v>456096.875</v>
      </c>
      <c r="AA239" s="97">
        <v>2827272.7272727271</v>
      </c>
      <c r="AB239" s="97">
        <v>5509090.9090909082</v>
      </c>
      <c r="AC239" s="97"/>
      <c r="AD239" s="97">
        <v>6.59</v>
      </c>
      <c r="AE239" s="97">
        <v>9.06</v>
      </c>
      <c r="AF239" s="97"/>
      <c r="AG239" s="97">
        <v>119.93</v>
      </c>
      <c r="AH239" s="97"/>
      <c r="AI239" s="97">
        <v>9.06</v>
      </c>
      <c r="AJ239" s="97">
        <v>306.36</v>
      </c>
      <c r="AK239" s="97">
        <f t="shared" si="93"/>
        <v>0</v>
      </c>
      <c r="AL239" s="97">
        <f t="shared" si="94"/>
        <v>9226</v>
      </c>
      <c r="AM239" s="97">
        <f t="shared" si="95"/>
        <v>12684</v>
      </c>
      <c r="AN239" s="97">
        <f t="shared" si="96"/>
        <v>0</v>
      </c>
      <c r="AO239" s="97">
        <f t="shared" ref="AO239:AO246" si="121">AG239*I239</f>
        <v>489711.66812500003</v>
      </c>
      <c r="AP239" s="97">
        <f t="shared" si="97"/>
        <v>0</v>
      </c>
      <c r="AQ239" s="97"/>
      <c r="AR239" s="97">
        <f t="shared" si="99"/>
        <v>214968.98250000001</v>
      </c>
      <c r="AS239" s="97"/>
      <c r="AT239" s="97">
        <v>48.71</v>
      </c>
      <c r="AU239" s="97">
        <v>51.18</v>
      </c>
      <c r="AV239" s="97"/>
      <c r="AW239" s="97">
        <v>181.44</v>
      </c>
      <c r="AX239" s="97"/>
      <c r="AY239" s="97"/>
      <c r="AZ239" s="97">
        <v>348.05</v>
      </c>
      <c r="BA239" s="97">
        <f t="shared" si="107"/>
        <v>0</v>
      </c>
      <c r="BB239" s="97">
        <f t="shared" si="108"/>
        <v>68194</v>
      </c>
      <c r="BC239" s="97">
        <f t="shared" si="109"/>
        <v>71652</v>
      </c>
      <c r="BD239" s="97">
        <f t="shared" si="110"/>
        <v>0</v>
      </c>
      <c r="BE239" s="97">
        <f t="shared" si="111"/>
        <v>740876.22</v>
      </c>
      <c r="BF239" s="97">
        <f t="shared" si="112"/>
        <v>0</v>
      </c>
      <c r="BG239" s="97">
        <f t="shared" si="113"/>
        <v>0</v>
      </c>
      <c r="BH239" s="97">
        <f t="shared" si="114"/>
        <v>244222.33437500001</v>
      </c>
      <c r="BI239" s="97">
        <f t="shared" si="115"/>
        <v>880722.22</v>
      </c>
    </row>
    <row r="240" spans="1:61" ht="15" hidden="1" x14ac:dyDescent="0.25">
      <c r="A240" s="210">
        <v>239</v>
      </c>
      <c r="B240" s="88" t="s">
        <v>550</v>
      </c>
      <c r="C240" s="86">
        <v>1909</v>
      </c>
      <c r="D240" s="104" t="s">
        <v>169</v>
      </c>
      <c r="E240" s="158" t="s">
        <v>830</v>
      </c>
      <c r="F240" s="158" t="s">
        <v>823</v>
      </c>
      <c r="G240" s="158">
        <v>0.23</v>
      </c>
      <c r="H240" s="190">
        <v>1635</v>
      </c>
      <c r="I240" s="46">
        <v>4515.96875</v>
      </c>
      <c r="J240" s="46">
        <v>846.53125</v>
      </c>
      <c r="K240" s="205"/>
      <c r="L240" s="205">
        <v>100</v>
      </c>
      <c r="M240" s="205">
        <v>150</v>
      </c>
      <c r="N240" s="205"/>
      <c r="O240" s="205">
        <v>1000</v>
      </c>
      <c r="P240" s="205"/>
      <c r="Q240" s="205"/>
      <c r="R240" s="194">
        <v>650</v>
      </c>
      <c r="S240" s="194">
        <f t="shared" si="100"/>
        <v>0</v>
      </c>
      <c r="T240" s="194">
        <f t="shared" si="101"/>
        <v>163500</v>
      </c>
      <c r="U240" s="194">
        <f t="shared" si="102"/>
        <v>245250</v>
      </c>
      <c r="V240" s="194">
        <f t="shared" si="103"/>
        <v>0</v>
      </c>
      <c r="W240" s="194">
        <f t="shared" si="120"/>
        <v>4515968.75</v>
      </c>
      <c r="X240" s="194">
        <f t="shared" si="104"/>
        <v>0</v>
      </c>
      <c r="Y240" s="194">
        <f t="shared" si="105"/>
        <v>0</v>
      </c>
      <c r="Z240" s="194">
        <f t="shared" si="106"/>
        <v>550245.3125</v>
      </c>
      <c r="AA240" s="97">
        <v>2718181.8181818179</v>
      </c>
      <c r="AB240" s="97">
        <v>5290909.0909090908</v>
      </c>
      <c r="AC240" s="97"/>
      <c r="AD240" s="97">
        <v>8.32</v>
      </c>
      <c r="AE240" s="97">
        <v>9.06</v>
      </c>
      <c r="AF240" s="97"/>
      <c r="AG240" s="97">
        <v>119.93</v>
      </c>
      <c r="AH240" s="97"/>
      <c r="AI240" s="97"/>
      <c r="AJ240" s="97">
        <v>372.56</v>
      </c>
      <c r="AK240" s="97">
        <f t="shared" si="93"/>
        <v>0</v>
      </c>
      <c r="AL240" s="97">
        <f t="shared" si="94"/>
        <v>13603.2</v>
      </c>
      <c r="AM240" s="97">
        <f t="shared" si="95"/>
        <v>14813.1</v>
      </c>
      <c r="AN240" s="97">
        <f t="shared" si="96"/>
        <v>0</v>
      </c>
      <c r="AO240" s="97">
        <f t="shared" si="121"/>
        <v>541600.13218750001</v>
      </c>
      <c r="AP240" s="97">
        <f t="shared" si="97"/>
        <v>0</v>
      </c>
      <c r="AQ240" s="97"/>
      <c r="AR240" s="97">
        <f t="shared" si="99"/>
        <v>315383.6825</v>
      </c>
      <c r="AS240" s="97"/>
      <c r="AT240" s="97">
        <v>50.44</v>
      </c>
      <c r="AU240" s="97">
        <v>51.18</v>
      </c>
      <c r="AV240" s="97"/>
      <c r="AW240" s="97">
        <v>181.44</v>
      </c>
      <c r="AX240" s="97"/>
      <c r="AY240" s="97"/>
      <c r="AZ240" s="97">
        <v>413.83</v>
      </c>
      <c r="BA240" s="97">
        <f t="shared" si="107"/>
        <v>0</v>
      </c>
      <c r="BB240" s="97">
        <f t="shared" si="108"/>
        <v>82469.399999999994</v>
      </c>
      <c r="BC240" s="97">
        <f t="shared" si="109"/>
        <v>83679.3</v>
      </c>
      <c r="BD240" s="97">
        <f t="shared" si="110"/>
        <v>0</v>
      </c>
      <c r="BE240" s="97">
        <f t="shared" si="111"/>
        <v>819377.37</v>
      </c>
      <c r="BF240" s="97">
        <f t="shared" si="112"/>
        <v>0</v>
      </c>
      <c r="BG240" s="97">
        <f t="shared" si="113"/>
        <v>0</v>
      </c>
      <c r="BH240" s="97">
        <f t="shared" si="114"/>
        <v>350320.02718749997</v>
      </c>
      <c r="BI240" s="97">
        <f t="shared" si="115"/>
        <v>985526.07000000007</v>
      </c>
    </row>
    <row r="241" spans="1:61" ht="15" hidden="1" x14ac:dyDescent="0.25">
      <c r="A241" s="210">
        <v>240</v>
      </c>
      <c r="B241" s="88" t="s">
        <v>552</v>
      </c>
      <c r="C241" s="86">
        <v>1909</v>
      </c>
      <c r="D241" s="104" t="s">
        <v>169</v>
      </c>
      <c r="E241" s="158" t="s">
        <v>830</v>
      </c>
      <c r="F241" s="158" t="s">
        <v>823</v>
      </c>
      <c r="G241" s="158">
        <v>0.23</v>
      </c>
      <c r="H241" s="190">
        <v>1635</v>
      </c>
      <c r="I241" s="46">
        <v>4500.96875</v>
      </c>
      <c r="J241" s="46">
        <v>861.53125</v>
      </c>
      <c r="K241" s="205"/>
      <c r="L241" s="205">
        <v>100</v>
      </c>
      <c r="M241" s="205">
        <v>150</v>
      </c>
      <c r="N241" s="205"/>
      <c r="O241" s="205">
        <v>1000</v>
      </c>
      <c r="P241" s="205"/>
      <c r="Q241" s="205"/>
      <c r="R241" s="194">
        <v>650</v>
      </c>
      <c r="S241" s="194">
        <f t="shared" si="100"/>
        <v>0</v>
      </c>
      <c r="T241" s="194">
        <f t="shared" si="101"/>
        <v>163500</v>
      </c>
      <c r="U241" s="194">
        <f t="shared" si="102"/>
        <v>245250</v>
      </c>
      <c r="V241" s="194">
        <f t="shared" si="103"/>
        <v>0</v>
      </c>
      <c r="W241" s="194">
        <f t="shared" si="120"/>
        <v>4500968.75</v>
      </c>
      <c r="X241" s="194">
        <f t="shared" si="104"/>
        <v>0</v>
      </c>
      <c r="Y241" s="194">
        <f t="shared" si="105"/>
        <v>0</v>
      </c>
      <c r="Z241" s="194">
        <f t="shared" si="106"/>
        <v>559995.3125</v>
      </c>
      <c r="AA241" s="97">
        <v>2663636.3636363633</v>
      </c>
      <c r="AB241" s="97">
        <v>5181818.1818181816</v>
      </c>
      <c r="AC241" s="97"/>
      <c r="AD241" s="97">
        <v>8.32</v>
      </c>
      <c r="AE241" s="97">
        <v>9.06</v>
      </c>
      <c r="AF241" s="97"/>
      <c r="AG241" s="97">
        <v>119.93</v>
      </c>
      <c r="AH241" s="97"/>
      <c r="AI241" s="97"/>
      <c r="AJ241" s="97">
        <v>372.56</v>
      </c>
      <c r="AK241" s="97">
        <f t="shared" si="93"/>
        <v>0</v>
      </c>
      <c r="AL241" s="97">
        <f t="shared" si="94"/>
        <v>13603.2</v>
      </c>
      <c r="AM241" s="97">
        <f t="shared" si="95"/>
        <v>14813.1</v>
      </c>
      <c r="AN241" s="97">
        <f t="shared" si="96"/>
        <v>0</v>
      </c>
      <c r="AO241" s="97">
        <f t="shared" si="121"/>
        <v>539801.18218750006</v>
      </c>
      <c r="AP241" s="97">
        <f t="shared" si="97"/>
        <v>0</v>
      </c>
      <c r="AQ241" s="97"/>
      <c r="AR241" s="97">
        <f t="shared" si="99"/>
        <v>320972.08250000002</v>
      </c>
      <c r="AS241" s="97"/>
      <c r="AT241" s="97">
        <v>50.44</v>
      </c>
      <c r="AU241" s="97">
        <v>51.18</v>
      </c>
      <c r="AV241" s="97"/>
      <c r="AW241" s="97">
        <v>181.44</v>
      </c>
      <c r="AX241" s="97"/>
      <c r="AY241" s="97"/>
      <c r="AZ241" s="97">
        <v>413.83</v>
      </c>
      <c r="BA241" s="97">
        <f t="shared" si="107"/>
        <v>0</v>
      </c>
      <c r="BB241" s="97">
        <f t="shared" si="108"/>
        <v>82469.399999999994</v>
      </c>
      <c r="BC241" s="97">
        <f t="shared" si="109"/>
        <v>83679.3</v>
      </c>
      <c r="BD241" s="97">
        <f t="shared" si="110"/>
        <v>0</v>
      </c>
      <c r="BE241" s="97">
        <f t="shared" si="111"/>
        <v>816655.77</v>
      </c>
      <c r="BF241" s="97">
        <f t="shared" si="112"/>
        <v>0</v>
      </c>
      <c r="BG241" s="97">
        <f t="shared" si="113"/>
        <v>0</v>
      </c>
      <c r="BH241" s="97">
        <f t="shared" si="114"/>
        <v>356527.47718749999</v>
      </c>
      <c r="BI241" s="97">
        <f t="shared" si="115"/>
        <v>982804.47</v>
      </c>
    </row>
    <row r="242" spans="1:61" ht="15" hidden="1" x14ac:dyDescent="0.25">
      <c r="A242" s="214">
        <v>241</v>
      </c>
      <c r="B242" s="88" t="s">
        <v>554</v>
      </c>
      <c r="C242" s="86">
        <v>1930</v>
      </c>
      <c r="D242" s="104" t="s">
        <v>169</v>
      </c>
      <c r="E242" s="158" t="s">
        <v>830</v>
      </c>
      <c r="F242" s="158" t="s">
        <v>823</v>
      </c>
      <c r="G242" s="158">
        <v>0.23</v>
      </c>
      <c r="H242" s="190">
        <v>1400</v>
      </c>
      <c r="I242" s="46">
        <v>4083.3125</v>
      </c>
      <c r="J242" s="46">
        <v>701.6875</v>
      </c>
      <c r="K242" s="205"/>
      <c r="L242" s="205">
        <v>100</v>
      </c>
      <c r="M242" s="205">
        <v>150</v>
      </c>
      <c r="N242" s="205"/>
      <c r="O242" s="205">
        <v>1000</v>
      </c>
      <c r="P242" s="205"/>
      <c r="Q242" s="205"/>
      <c r="R242" s="194">
        <v>650</v>
      </c>
      <c r="S242" s="194">
        <f t="shared" si="100"/>
        <v>0</v>
      </c>
      <c r="T242" s="194">
        <f t="shared" si="101"/>
        <v>140000</v>
      </c>
      <c r="U242" s="194">
        <f t="shared" si="102"/>
        <v>210000</v>
      </c>
      <c r="V242" s="194">
        <f t="shared" si="103"/>
        <v>0</v>
      </c>
      <c r="W242" s="194">
        <f t="shared" si="120"/>
        <v>4083312.5</v>
      </c>
      <c r="X242" s="194">
        <f t="shared" si="104"/>
        <v>0</v>
      </c>
      <c r="Y242" s="194">
        <f t="shared" si="105"/>
        <v>0</v>
      </c>
      <c r="Z242" s="194">
        <f t="shared" si="106"/>
        <v>456096.875</v>
      </c>
      <c r="AA242" s="97">
        <v>2745454.5454545449</v>
      </c>
      <c r="AB242" s="97">
        <v>5345454.5454545449</v>
      </c>
      <c r="AC242" s="97"/>
      <c r="AD242" s="97">
        <v>6.59</v>
      </c>
      <c r="AE242" s="97">
        <v>9.06</v>
      </c>
      <c r="AF242" s="97"/>
      <c r="AG242" s="97">
        <v>119.93</v>
      </c>
      <c r="AH242" s="97"/>
      <c r="AI242" s="97">
        <v>9.06</v>
      </c>
      <c r="AJ242" s="97">
        <v>306.36</v>
      </c>
      <c r="AK242" s="97">
        <f t="shared" si="93"/>
        <v>0</v>
      </c>
      <c r="AL242" s="97">
        <f t="shared" si="94"/>
        <v>9226</v>
      </c>
      <c r="AM242" s="97">
        <f t="shared" si="95"/>
        <v>12684</v>
      </c>
      <c r="AN242" s="97">
        <f t="shared" si="96"/>
        <v>0</v>
      </c>
      <c r="AO242" s="97">
        <f t="shared" si="121"/>
        <v>489711.66812500003</v>
      </c>
      <c r="AP242" s="97">
        <f t="shared" si="97"/>
        <v>0</v>
      </c>
      <c r="AQ242" s="97"/>
      <c r="AR242" s="97">
        <f t="shared" si="99"/>
        <v>214968.98250000001</v>
      </c>
      <c r="AS242" s="97"/>
      <c r="AT242" s="97">
        <v>48.71</v>
      </c>
      <c r="AU242" s="97">
        <v>51.18</v>
      </c>
      <c r="AV242" s="97"/>
      <c r="AW242" s="97">
        <v>181.44</v>
      </c>
      <c r="AX242" s="97"/>
      <c r="AY242" s="97"/>
      <c r="AZ242" s="97">
        <v>348.05</v>
      </c>
      <c r="BA242" s="97">
        <f t="shared" si="107"/>
        <v>0</v>
      </c>
      <c r="BB242" s="97">
        <f t="shared" si="108"/>
        <v>68194</v>
      </c>
      <c r="BC242" s="97">
        <f t="shared" si="109"/>
        <v>71652</v>
      </c>
      <c r="BD242" s="97">
        <f t="shared" si="110"/>
        <v>0</v>
      </c>
      <c r="BE242" s="97">
        <f t="shared" si="111"/>
        <v>740876.22</v>
      </c>
      <c r="BF242" s="97">
        <f t="shared" si="112"/>
        <v>0</v>
      </c>
      <c r="BG242" s="97">
        <f t="shared" si="113"/>
        <v>0</v>
      </c>
      <c r="BH242" s="97">
        <f t="shared" si="114"/>
        <v>244222.33437500001</v>
      </c>
      <c r="BI242" s="97">
        <f t="shared" si="115"/>
        <v>880722.22</v>
      </c>
    </row>
    <row r="243" spans="1:61" ht="15" hidden="1" x14ac:dyDescent="0.25">
      <c r="A243" s="213">
        <v>242</v>
      </c>
      <c r="B243" s="88" t="s">
        <v>556</v>
      </c>
      <c r="C243" s="86">
        <v>1953</v>
      </c>
      <c r="D243" s="104" t="s">
        <v>765</v>
      </c>
      <c r="E243" s="158" t="s">
        <v>830</v>
      </c>
      <c r="F243" s="158" t="s">
        <v>823</v>
      </c>
      <c r="G243" s="158">
        <v>0.23</v>
      </c>
      <c r="H243" s="190">
        <v>678</v>
      </c>
      <c r="I243" s="46">
        <v>2035.9124999999999</v>
      </c>
      <c r="J243" s="46">
        <v>274.08749999999998</v>
      </c>
      <c r="K243" s="205"/>
      <c r="L243" s="205">
        <v>100</v>
      </c>
      <c r="M243" s="205">
        <v>150</v>
      </c>
      <c r="N243" s="205"/>
      <c r="O243" s="205">
        <v>1000</v>
      </c>
      <c r="P243" s="205"/>
      <c r="Q243" s="205"/>
      <c r="R243" s="194">
        <v>650</v>
      </c>
      <c r="S243" s="194">
        <f t="shared" si="100"/>
        <v>0</v>
      </c>
      <c r="T243" s="194">
        <f t="shared" si="101"/>
        <v>67800</v>
      </c>
      <c r="U243" s="194">
        <f t="shared" si="102"/>
        <v>101700</v>
      </c>
      <c r="V243" s="194">
        <f t="shared" si="103"/>
        <v>0</v>
      </c>
      <c r="W243" s="194">
        <f t="shared" si="120"/>
        <v>2035912.5</v>
      </c>
      <c r="X243" s="194">
        <f t="shared" si="104"/>
        <v>0</v>
      </c>
      <c r="Y243" s="194">
        <f t="shared" si="105"/>
        <v>0</v>
      </c>
      <c r="Z243" s="194">
        <f t="shared" si="106"/>
        <v>178156.87499999997</v>
      </c>
      <c r="AA243" s="97">
        <v>727272.72727272729</v>
      </c>
      <c r="AB243" s="97">
        <v>1309090.9090909089</v>
      </c>
      <c r="AC243" s="97"/>
      <c r="AD243" s="97">
        <v>6.59</v>
      </c>
      <c r="AE243" s="97">
        <v>9.06</v>
      </c>
      <c r="AF243" s="97"/>
      <c r="AG243" s="97">
        <v>119.93</v>
      </c>
      <c r="AH243" s="97"/>
      <c r="AI243" s="97">
        <v>9.06</v>
      </c>
      <c r="AJ243" s="97">
        <v>358.98</v>
      </c>
      <c r="AK243" s="97">
        <f t="shared" si="93"/>
        <v>0</v>
      </c>
      <c r="AL243" s="97">
        <f t="shared" si="94"/>
        <v>4468.0199999999995</v>
      </c>
      <c r="AM243" s="97">
        <f t="shared" si="95"/>
        <v>6142.68</v>
      </c>
      <c r="AN243" s="97">
        <f t="shared" si="96"/>
        <v>0</v>
      </c>
      <c r="AO243" s="97">
        <f t="shared" si="121"/>
        <v>244166.986125</v>
      </c>
      <c r="AP243" s="97">
        <f t="shared" si="97"/>
        <v>0</v>
      </c>
      <c r="AQ243" s="97"/>
      <c r="AR243" s="97">
        <f t="shared" si="99"/>
        <v>98391.93075</v>
      </c>
      <c r="AS243" s="97"/>
      <c r="AT243" s="97">
        <v>48.71</v>
      </c>
      <c r="AU243" s="97">
        <v>51.18</v>
      </c>
      <c r="AV243" s="97"/>
      <c r="AW243" s="97">
        <v>181.44</v>
      </c>
      <c r="AX243" s="97"/>
      <c r="AY243" s="97"/>
      <c r="AZ243" s="97">
        <v>413.64</v>
      </c>
      <c r="BA243" s="97">
        <f t="shared" si="107"/>
        <v>0</v>
      </c>
      <c r="BB243" s="97">
        <f t="shared" si="108"/>
        <v>33025.379999999997</v>
      </c>
      <c r="BC243" s="97">
        <f t="shared" si="109"/>
        <v>34700.04</v>
      </c>
      <c r="BD243" s="97">
        <f t="shared" si="110"/>
        <v>0</v>
      </c>
      <c r="BE243" s="97">
        <f t="shared" si="111"/>
        <v>369395.96399999998</v>
      </c>
      <c r="BF243" s="97">
        <f t="shared" si="112"/>
        <v>0</v>
      </c>
      <c r="BG243" s="97">
        <f t="shared" si="113"/>
        <v>0</v>
      </c>
      <c r="BH243" s="97">
        <f t="shared" si="114"/>
        <v>113373.55349999998</v>
      </c>
      <c r="BI243" s="97">
        <f t="shared" si="115"/>
        <v>437121.38399999996</v>
      </c>
    </row>
    <row r="244" spans="1:61" ht="15" hidden="1" x14ac:dyDescent="0.25">
      <c r="A244" s="213">
        <v>243</v>
      </c>
      <c r="B244" s="88" t="s">
        <v>558</v>
      </c>
      <c r="C244" s="86">
        <v>1953</v>
      </c>
      <c r="D244" s="104" t="s">
        <v>765</v>
      </c>
      <c r="E244" s="158" t="s">
        <v>830</v>
      </c>
      <c r="F244" s="158" t="s">
        <v>823</v>
      </c>
      <c r="G244" s="158">
        <v>0.23</v>
      </c>
      <c r="H244" s="190">
        <v>510</v>
      </c>
      <c r="I244" s="46">
        <v>1509.3125</v>
      </c>
      <c r="J244" s="46">
        <v>206.6875</v>
      </c>
      <c r="K244" s="205"/>
      <c r="L244" s="205">
        <v>100</v>
      </c>
      <c r="M244" s="205">
        <v>150</v>
      </c>
      <c r="N244" s="205"/>
      <c r="O244" s="205">
        <v>1000</v>
      </c>
      <c r="P244" s="205"/>
      <c r="Q244" s="205"/>
      <c r="R244" s="194">
        <v>650</v>
      </c>
      <c r="S244" s="194">
        <f t="shared" si="100"/>
        <v>0</v>
      </c>
      <c r="T244" s="194">
        <f t="shared" si="101"/>
        <v>51000</v>
      </c>
      <c r="U244" s="194">
        <f t="shared" si="102"/>
        <v>76500</v>
      </c>
      <c r="V244" s="194">
        <f t="shared" si="103"/>
        <v>0</v>
      </c>
      <c r="W244" s="194">
        <f t="shared" si="120"/>
        <v>1509312.5</v>
      </c>
      <c r="X244" s="194">
        <f t="shared" si="104"/>
        <v>0</v>
      </c>
      <c r="Y244" s="194">
        <f t="shared" si="105"/>
        <v>0</v>
      </c>
      <c r="Z244" s="194">
        <f t="shared" si="106"/>
        <v>134346.875</v>
      </c>
      <c r="AA244" s="97">
        <v>509090.90909090906</v>
      </c>
      <c r="AB244" s="97">
        <v>872727.27272727271</v>
      </c>
      <c r="AC244" s="97"/>
      <c r="AD244" s="97">
        <v>6.59</v>
      </c>
      <c r="AE244" s="97">
        <v>9.06</v>
      </c>
      <c r="AF244" s="97"/>
      <c r="AG244" s="97">
        <v>119.93</v>
      </c>
      <c r="AH244" s="97"/>
      <c r="AI244" s="97">
        <v>9.06</v>
      </c>
      <c r="AJ244" s="97">
        <v>358.98</v>
      </c>
      <c r="AK244" s="97">
        <f t="shared" si="93"/>
        <v>0</v>
      </c>
      <c r="AL244" s="97">
        <f t="shared" si="94"/>
        <v>3360.9</v>
      </c>
      <c r="AM244" s="97">
        <f t="shared" si="95"/>
        <v>4620.6000000000004</v>
      </c>
      <c r="AN244" s="97">
        <f t="shared" si="96"/>
        <v>0</v>
      </c>
      <c r="AO244" s="97">
        <f t="shared" si="121"/>
        <v>181011.84812500002</v>
      </c>
      <c r="AP244" s="97">
        <f t="shared" si="97"/>
        <v>0</v>
      </c>
      <c r="AQ244" s="97"/>
      <c r="AR244" s="97">
        <f t="shared" si="99"/>
        <v>74196.678750000006</v>
      </c>
      <c r="AS244" s="97"/>
      <c r="AT244" s="97">
        <v>48.71</v>
      </c>
      <c r="AU244" s="97">
        <v>51.18</v>
      </c>
      <c r="AV244" s="97"/>
      <c r="AW244" s="97">
        <v>181.44</v>
      </c>
      <c r="AX244" s="97"/>
      <c r="AY244" s="97"/>
      <c r="AZ244" s="97">
        <v>413.64</v>
      </c>
      <c r="BA244" s="97">
        <f t="shared" si="107"/>
        <v>0</v>
      </c>
      <c r="BB244" s="97">
        <f t="shared" si="108"/>
        <v>24842.100000000002</v>
      </c>
      <c r="BC244" s="97">
        <f t="shared" si="109"/>
        <v>26101.8</v>
      </c>
      <c r="BD244" s="97">
        <f t="shared" si="110"/>
        <v>0</v>
      </c>
      <c r="BE244" s="97">
        <f t="shared" si="111"/>
        <v>273849.65999999997</v>
      </c>
      <c r="BF244" s="97">
        <f t="shared" si="112"/>
        <v>0</v>
      </c>
      <c r="BG244" s="97">
        <f t="shared" si="113"/>
        <v>0</v>
      </c>
      <c r="BH244" s="97">
        <f t="shared" si="114"/>
        <v>85494.217499999999</v>
      </c>
      <c r="BI244" s="97">
        <f t="shared" si="115"/>
        <v>324793.56</v>
      </c>
    </row>
    <row r="245" spans="1:61" ht="15" hidden="1" x14ac:dyDescent="0.25">
      <c r="A245" s="213">
        <v>244</v>
      </c>
      <c r="B245" s="88" t="s">
        <v>560</v>
      </c>
      <c r="C245" s="86">
        <v>1953</v>
      </c>
      <c r="D245" s="104" t="s">
        <v>765</v>
      </c>
      <c r="E245" s="158" t="s">
        <v>830</v>
      </c>
      <c r="F245" s="158" t="s">
        <v>823</v>
      </c>
      <c r="G245" s="158">
        <v>0.23</v>
      </c>
      <c r="H245" s="190">
        <v>510</v>
      </c>
      <c r="I245" s="46">
        <v>1509.3125</v>
      </c>
      <c r="J245" s="46">
        <v>206.6875</v>
      </c>
      <c r="K245" s="205"/>
      <c r="L245" s="205">
        <v>100</v>
      </c>
      <c r="M245" s="205">
        <v>150</v>
      </c>
      <c r="N245" s="205"/>
      <c r="O245" s="205">
        <v>1000</v>
      </c>
      <c r="P245" s="205"/>
      <c r="Q245" s="205"/>
      <c r="R245" s="194">
        <v>650</v>
      </c>
      <c r="S245" s="194">
        <f t="shared" si="100"/>
        <v>0</v>
      </c>
      <c r="T245" s="194">
        <f t="shared" si="101"/>
        <v>51000</v>
      </c>
      <c r="U245" s="194">
        <f t="shared" si="102"/>
        <v>76500</v>
      </c>
      <c r="V245" s="194">
        <f t="shared" si="103"/>
        <v>0</v>
      </c>
      <c r="W245" s="194">
        <f t="shared" si="120"/>
        <v>1509312.5</v>
      </c>
      <c r="X245" s="194">
        <f t="shared" si="104"/>
        <v>0</v>
      </c>
      <c r="Y245" s="194">
        <f t="shared" si="105"/>
        <v>0</v>
      </c>
      <c r="Z245" s="194">
        <f t="shared" si="106"/>
        <v>134346.875</v>
      </c>
      <c r="AA245" s="97">
        <v>509090.90909090906</v>
      </c>
      <c r="AB245" s="97">
        <v>872727.27272727271</v>
      </c>
      <c r="AC245" s="97"/>
      <c r="AD245" s="97">
        <v>6.59</v>
      </c>
      <c r="AE245" s="97">
        <v>9.06</v>
      </c>
      <c r="AF245" s="97"/>
      <c r="AG245" s="97">
        <v>119.93</v>
      </c>
      <c r="AH245" s="97"/>
      <c r="AI245" s="97">
        <v>9.06</v>
      </c>
      <c r="AJ245" s="97">
        <v>358.98</v>
      </c>
      <c r="AK245" s="97">
        <f t="shared" si="93"/>
        <v>0</v>
      </c>
      <c r="AL245" s="97">
        <f t="shared" si="94"/>
        <v>3360.9</v>
      </c>
      <c r="AM245" s="97">
        <f t="shared" si="95"/>
        <v>4620.6000000000004</v>
      </c>
      <c r="AN245" s="97">
        <f t="shared" si="96"/>
        <v>0</v>
      </c>
      <c r="AO245" s="97">
        <f t="shared" si="121"/>
        <v>181011.84812500002</v>
      </c>
      <c r="AP245" s="97">
        <f t="shared" si="97"/>
        <v>0</v>
      </c>
      <c r="AQ245" s="97"/>
      <c r="AR245" s="97">
        <f t="shared" si="99"/>
        <v>74196.678750000006</v>
      </c>
      <c r="AS245" s="97"/>
      <c r="AT245" s="97">
        <v>48.71</v>
      </c>
      <c r="AU245" s="97">
        <v>51.18</v>
      </c>
      <c r="AV245" s="97"/>
      <c r="AW245" s="97">
        <v>181.44</v>
      </c>
      <c r="AX245" s="97"/>
      <c r="AY245" s="97"/>
      <c r="AZ245" s="97">
        <v>413.64</v>
      </c>
      <c r="BA245" s="97">
        <f t="shared" si="107"/>
        <v>0</v>
      </c>
      <c r="BB245" s="97">
        <f t="shared" si="108"/>
        <v>24842.100000000002</v>
      </c>
      <c r="BC245" s="97">
        <f t="shared" si="109"/>
        <v>26101.8</v>
      </c>
      <c r="BD245" s="97">
        <f t="shared" si="110"/>
        <v>0</v>
      </c>
      <c r="BE245" s="97">
        <f t="shared" si="111"/>
        <v>273849.65999999997</v>
      </c>
      <c r="BF245" s="97">
        <f t="shared" si="112"/>
        <v>0</v>
      </c>
      <c r="BG245" s="97">
        <f t="shared" si="113"/>
        <v>0</v>
      </c>
      <c r="BH245" s="97">
        <f t="shared" si="114"/>
        <v>85494.217499999999</v>
      </c>
      <c r="BI245" s="97">
        <f t="shared" si="115"/>
        <v>324793.56</v>
      </c>
    </row>
    <row r="246" spans="1:61" ht="15" hidden="1" x14ac:dyDescent="0.25">
      <c r="A246" s="213">
        <v>245</v>
      </c>
      <c r="B246" s="88" t="s">
        <v>562</v>
      </c>
      <c r="C246" s="86">
        <v>1953</v>
      </c>
      <c r="D246" s="104" t="s">
        <v>765</v>
      </c>
      <c r="E246" s="158" t="s">
        <v>830</v>
      </c>
      <c r="F246" s="158" t="s">
        <v>823</v>
      </c>
      <c r="G246" s="158">
        <v>0.23</v>
      </c>
      <c r="H246" s="190">
        <v>650</v>
      </c>
      <c r="I246" s="46">
        <v>1981.8125</v>
      </c>
      <c r="J246" s="46">
        <v>262.1875</v>
      </c>
      <c r="K246" s="205"/>
      <c r="L246" s="205">
        <v>100</v>
      </c>
      <c r="M246" s="205">
        <v>150</v>
      </c>
      <c r="N246" s="205"/>
      <c r="O246" s="205">
        <v>1000</v>
      </c>
      <c r="P246" s="205"/>
      <c r="Q246" s="205"/>
      <c r="R246" s="194">
        <v>650</v>
      </c>
      <c r="S246" s="194">
        <f t="shared" si="100"/>
        <v>0</v>
      </c>
      <c r="T246" s="194">
        <f t="shared" si="101"/>
        <v>65000</v>
      </c>
      <c r="U246" s="194">
        <f t="shared" si="102"/>
        <v>97500</v>
      </c>
      <c r="V246" s="194">
        <f t="shared" si="103"/>
        <v>0</v>
      </c>
      <c r="W246" s="194">
        <f t="shared" si="120"/>
        <v>1981812.5</v>
      </c>
      <c r="X246" s="194">
        <f t="shared" si="104"/>
        <v>0</v>
      </c>
      <c r="Y246" s="194">
        <f t="shared" si="105"/>
        <v>0</v>
      </c>
      <c r="Z246" s="194">
        <f t="shared" si="106"/>
        <v>170421.875</v>
      </c>
      <c r="AA246" s="97">
        <v>727272.72727272729</v>
      </c>
      <c r="AB246" s="97">
        <v>1309090.9090909089</v>
      </c>
      <c r="AC246" s="97"/>
      <c r="AD246" s="97">
        <v>6.59</v>
      </c>
      <c r="AE246" s="97">
        <v>9.06</v>
      </c>
      <c r="AF246" s="97"/>
      <c r="AG246" s="97">
        <v>119.93</v>
      </c>
      <c r="AH246" s="97"/>
      <c r="AI246" s="97">
        <v>9.06</v>
      </c>
      <c r="AJ246" s="97">
        <v>358.98</v>
      </c>
      <c r="AK246" s="97">
        <f t="shared" si="93"/>
        <v>0</v>
      </c>
      <c r="AL246" s="97">
        <f t="shared" si="94"/>
        <v>4283.5</v>
      </c>
      <c r="AM246" s="97">
        <f t="shared" si="95"/>
        <v>5889</v>
      </c>
      <c r="AN246" s="97">
        <f t="shared" si="96"/>
        <v>0</v>
      </c>
      <c r="AO246" s="97">
        <f t="shared" si="121"/>
        <v>237678.77312500001</v>
      </c>
      <c r="AP246" s="97">
        <f t="shared" si="97"/>
        <v>0</v>
      </c>
      <c r="AQ246" s="97"/>
      <c r="AR246" s="97">
        <f t="shared" si="99"/>
        <v>94120.068750000006</v>
      </c>
      <c r="AS246" s="97"/>
      <c r="AT246" s="97">
        <v>48.71</v>
      </c>
      <c r="AU246" s="97">
        <v>51.18</v>
      </c>
      <c r="AV246" s="97"/>
      <c r="AW246" s="97">
        <v>181.44</v>
      </c>
      <c r="AX246" s="97"/>
      <c r="AY246" s="97"/>
      <c r="AZ246" s="97">
        <v>413.64</v>
      </c>
      <c r="BA246" s="97">
        <f t="shared" si="107"/>
        <v>0</v>
      </c>
      <c r="BB246" s="97">
        <f t="shared" si="108"/>
        <v>31661.5</v>
      </c>
      <c r="BC246" s="97">
        <f t="shared" si="109"/>
        <v>33267</v>
      </c>
      <c r="BD246" s="97">
        <f t="shared" si="110"/>
        <v>0</v>
      </c>
      <c r="BE246" s="97">
        <f t="shared" si="111"/>
        <v>359580.06</v>
      </c>
      <c r="BF246" s="97">
        <f t="shared" si="112"/>
        <v>0</v>
      </c>
      <c r="BG246" s="97">
        <f t="shared" si="113"/>
        <v>0</v>
      </c>
      <c r="BH246" s="97">
        <f t="shared" si="114"/>
        <v>108451.2375</v>
      </c>
      <c r="BI246" s="97">
        <f t="shared" si="115"/>
        <v>424508.56</v>
      </c>
    </row>
    <row r="247" spans="1:61" ht="15" hidden="1" x14ac:dyDescent="0.25">
      <c r="A247" s="210">
        <v>246</v>
      </c>
      <c r="B247" s="88" t="s">
        <v>564</v>
      </c>
      <c r="C247" s="86">
        <v>1961</v>
      </c>
      <c r="D247" s="104" t="s">
        <v>114</v>
      </c>
      <c r="E247" s="158" t="s">
        <v>830</v>
      </c>
      <c r="F247" s="158" t="s">
        <v>823</v>
      </c>
      <c r="G247" s="158">
        <v>0.23</v>
      </c>
      <c r="H247" s="190">
        <v>693</v>
      </c>
      <c r="I247" s="46">
        <v>3157.4437499999999</v>
      </c>
      <c r="J247" s="46">
        <v>492.35624999999993</v>
      </c>
      <c r="K247" s="205"/>
      <c r="L247" s="205">
        <v>100</v>
      </c>
      <c r="M247" s="205">
        <v>150</v>
      </c>
      <c r="N247" s="205"/>
      <c r="O247" s="205"/>
      <c r="P247" s="205"/>
      <c r="Q247" s="205">
        <v>150</v>
      </c>
      <c r="R247" s="194">
        <v>650</v>
      </c>
      <c r="S247" s="194">
        <f t="shared" si="100"/>
        <v>0</v>
      </c>
      <c r="T247" s="194">
        <f t="shared" si="101"/>
        <v>69300</v>
      </c>
      <c r="U247" s="194">
        <f t="shared" si="102"/>
        <v>103950</v>
      </c>
      <c r="V247" s="194">
        <f t="shared" si="103"/>
        <v>0</v>
      </c>
      <c r="X247" s="194">
        <f t="shared" si="104"/>
        <v>0</v>
      </c>
      <c r="Y247" s="194">
        <f t="shared" si="105"/>
        <v>473616.5625</v>
      </c>
      <c r="Z247" s="194">
        <f t="shared" si="106"/>
        <v>320031.56249999994</v>
      </c>
      <c r="AA247" s="97">
        <v>1218181.8181818181</v>
      </c>
      <c r="AB247" s="97">
        <v>2290909.0909090908</v>
      </c>
      <c r="AC247" s="97"/>
      <c r="AD247" s="97">
        <v>6.59</v>
      </c>
      <c r="AE247" s="97">
        <v>9.06</v>
      </c>
      <c r="AF247" s="97"/>
      <c r="AG247" s="97"/>
      <c r="AH247" s="97"/>
      <c r="AI247" s="97">
        <v>9.06</v>
      </c>
      <c r="AJ247" s="97">
        <v>358.98</v>
      </c>
      <c r="AK247" s="97">
        <f t="shared" ref="AK247:AK253" si="122">AC247*H247</f>
        <v>0</v>
      </c>
      <c r="AL247" s="97">
        <f t="shared" ref="AL247:AL253" si="123">AD247*H247</f>
        <v>4566.87</v>
      </c>
      <c r="AM247" s="97">
        <f t="shared" ref="AM247:AM253" si="124">AE247*H247</f>
        <v>6278.58</v>
      </c>
      <c r="AN247" s="97">
        <f t="shared" ref="AN247:AN253" si="125">AF247*H247</f>
        <v>0</v>
      </c>
      <c r="AO247" s="97"/>
      <c r="AP247" s="97">
        <f t="shared" ref="AP247:AP253" si="126">AH247*I247</f>
        <v>0</v>
      </c>
      <c r="AQ247" s="97">
        <f t="shared" ref="AQ247:AQ253" si="127">AI247*I247</f>
        <v>28606.440375000002</v>
      </c>
      <c r="AR247" s="97">
        <f t="shared" ref="AR247:AR253" si="128">AJ247*J247</f>
        <v>176746.04662499999</v>
      </c>
      <c r="AS247" s="97"/>
      <c r="AT247" s="97">
        <v>48.71</v>
      </c>
      <c r="AU247" s="97">
        <v>51.18</v>
      </c>
      <c r="AV247" s="97"/>
      <c r="AW247" s="97"/>
      <c r="AX247" s="97"/>
      <c r="AY247" s="97">
        <v>60.76</v>
      </c>
      <c r="AZ247" s="97">
        <v>413.64</v>
      </c>
      <c r="BA247" s="97">
        <f t="shared" si="107"/>
        <v>0</v>
      </c>
      <c r="BB247" s="97">
        <f t="shared" si="108"/>
        <v>33756.03</v>
      </c>
      <c r="BC247" s="97">
        <f t="shared" si="109"/>
        <v>35467.74</v>
      </c>
      <c r="BD247" s="97">
        <f t="shared" si="110"/>
        <v>0</v>
      </c>
      <c r="BE247" s="97">
        <f t="shared" si="111"/>
        <v>0</v>
      </c>
      <c r="BF247" s="97">
        <f t="shared" si="112"/>
        <v>0</v>
      </c>
      <c r="BG247" s="97">
        <f t="shared" si="113"/>
        <v>191846.28224999999</v>
      </c>
      <c r="BH247" s="97">
        <f t="shared" si="114"/>
        <v>203658.23924999996</v>
      </c>
      <c r="BI247" s="97">
        <f t="shared" si="115"/>
        <v>261070.05224999998</v>
      </c>
    </row>
    <row r="248" spans="1:61" ht="15" hidden="1" x14ac:dyDescent="0.25">
      <c r="A248" s="213">
        <v>247</v>
      </c>
      <c r="B248" s="88" t="s">
        <v>566</v>
      </c>
      <c r="C248" s="86">
        <v>1971</v>
      </c>
      <c r="D248" s="104" t="s">
        <v>114</v>
      </c>
      <c r="E248" s="158" t="s">
        <v>830</v>
      </c>
      <c r="F248" s="158" t="s">
        <v>823</v>
      </c>
      <c r="G248" s="158">
        <v>0.23</v>
      </c>
      <c r="H248" s="190">
        <v>610</v>
      </c>
      <c r="I248" s="46">
        <v>2113.5</v>
      </c>
      <c r="J248" s="46">
        <v>312</v>
      </c>
      <c r="K248" s="205"/>
      <c r="L248" s="205">
        <v>100</v>
      </c>
      <c r="M248" s="205">
        <v>150</v>
      </c>
      <c r="N248" s="205"/>
      <c r="O248" s="205"/>
      <c r="P248" s="205"/>
      <c r="Q248" s="205">
        <v>150</v>
      </c>
      <c r="R248" s="194">
        <v>650</v>
      </c>
      <c r="S248" s="194">
        <f t="shared" si="100"/>
        <v>0</v>
      </c>
      <c r="T248" s="194">
        <f t="shared" si="101"/>
        <v>61000</v>
      </c>
      <c r="U248" s="194">
        <f t="shared" si="102"/>
        <v>91500</v>
      </c>
      <c r="V248" s="194">
        <f t="shared" si="103"/>
        <v>0</v>
      </c>
      <c r="X248" s="194">
        <f t="shared" si="104"/>
        <v>0</v>
      </c>
      <c r="Y248" s="194">
        <f t="shared" si="105"/>
        <v>317025</v>
      </c>
      <c r="Z248" s="194">
        <f t="shared" si="106"/>
        <v>202800</v>
      </c>
      <c r="AA248" s="97">
        <v>1436363.6363636362</v>
      </c>
      <c r="AB248" s="97">
        <v>2727272.7272727271</v>
      </c>
      <c r="AC248" s="97"/>
      <c r="AD248" s="97">
        <v>6.59</v>
      </c>
      <c r="AE248" s="97">
        <v>9.06</v>
      </c>
      <c r="AF248" s="97"/>
      <c r="AG248" s="97"/>
      <c r="AH248" s="97"/>
      <c r="AI248" s="97">
        <v>9.06</v>
      </c>
      <c r="AJ248" s="97">
        <v>358.98</v>
      </c>
      <c r="AK248" s="97">
        <f t="shared" si="122"/>
        <v>0</v>
      </c>
      <c r="AL248" s="97">
        <f t="shared" si="123"/>
        <v>4019.9</v>
      </c>
      <c r="AM248" s="97">
        <f t="shared" si="124"/>
        <v>5526.6</v>
      </c>
      <c r="AN248" s="97">
        <f t="shared" si="125"/>
        <v>0</v>
      </c>
      <c r="AO248" s="97"/>
      <c r="AP248" s="97">
        <f t="shared" si="126"/>
        <v>0</v>
      </c>
      <c r="AQ248" s="97">
        <f t="shared" si="127"/>
        <v>19148.310000000001</v>
      </c>
      <c r="AR248" s="97">
        <f t="shared" si="128"/>
        <v>112001.76000000001</v>
      </c>
      <c r="AS248" s="97"/>
      <c r="AT248" s="97">
        <v>48.71</v>
      </c>
      <c r="AU248" s="97">
        <v>51.18</v>
      </c>
      <c r="AV248" s="97"/>
      <c r="AW248" s="97"/>
      <c r="AX248" s="97"/>
      <c r="AY248" s="97">
        <v>60.76</v>
      </c>
      <c r="AZ248" s="97">
        <v>413.64</v>
      </c>
      <c r="BA248" s="97">
        <f t="shared" si="107"/>
        <v>0</v>
      </c>
      <c r="BB248" s="97">
        <f t="shared" si="108"/>
        <v>29713.100000000002</v>
      </c>
      <c r="BC248" s="97">
        <f t="shared" si="109"/>
        <v>31219.8</v>
      </c>
      <c r="BD248" s="97">
        <f t="shared" si="110"/>
        <v>0</v>
      </c>
      <c r="BE248" s="97">
        <f t="shared" si="111"/>
        <v>0</v>
      </c>
      <c r="BF248" s="97">
        <f t="shared" si="112"/>
        <v>0</v>
      </c>
      <c r="BG248" s="97">
        <f t="shared" si="113"/>
        <v>128416.26</v>
      </c>
      <c r="BH248" s="97">
        <f t="shared" si="114"/>
        <v>129055.67999999999</v>
      </c>
      <c r="BI248" s="97">
        <f t="shared" si="115"/>
        <v>189349.16</v>
      </c>
    </row>
    <row r="249" spans="1:61" ht="15" hidden="1" x14ac:dyDescent="0.25">
      <c r="A249" s="213">
        <v>248</v>
      </c>
      <c r="B249" s="88" t="s">
        <v>568</v>
      </c>
      <c r="C249" s="86">
        <v>1971</v>
      </c>
      <c r="D249" s="104" t="s">
        <v>114</v>
      </c>
      <c r="E249" s="158" t="s">
        <v>830</v>
      </c>
      <c r="F249" s="158" t="s">
        <v>823</v>
      </c>
      <c r="G249" s="158">
        <v>0.23</v>
      </c>
      <c r="H249" s="190">
        <v>624</v>
      </c>
      <c r="I249" s="46">
        <v>2073.0625</v>
      </c>
      <c r="J249" s="46">
        <v>319.4375</v>
      </c>
      <c r="K249" s="205"/>
      <c r="L249" s="205">
        <v>100</v>
      </c>
      <c r="M249" s="205">
        <v>150</v>
      </c>
      <c r="N249" s="205"/>
      <c r="O249" s="205"/>
      <c r="P249" s="205"/>
      <c r="Q249" s="205">
        <v>150</v>
      </c>
      <c r="R249" s="194">
        <v>650</v>
      </c>
      <c r="S249" s="194">
        <f t="shared" si="100"/>
        <v>0</v>
      </c>
      <c r="T249" s="194">
        <f t="shared" si="101"/>
        <v>62400</v>
      </c>
      <c r="U249" s="194">
        <f t="shared" si="102"/>
        <v>93600</v>
      </c>
      <c r="V249" s="194">
        <f t="shared" si="103"/>
        <v>0</v>
      </c>
      <c r="X249" s="194">
        <f t="shared" si="104"/>
        <v>0</v>
      </c>
      <c r="Y249" s="194">
        <f t="shared" si="105"/>
        <v>310959.375</v>
      </c>
      <c r="Z249" s="194">
        <f t="shared" si="106"/>
        <v>207634.375</v>
      </c>
      <c r="AA249" s="97">
        <v>1436363.6363636362</v>
      </c>
      <c r="AB249" s="97">
        <v>2727272.7272727271</v>
      </c>
      <c r="AC249" s="97"/>
      <c r="AD249" s="97">
        <v>6.59</v>
      </c>
      <c r="AE249" s="97">
        <v>9.06</v>
      </c>
      <c r="AF249" s="97"/>
      <c r="AG249" s="97"/>
      <c r="AH249" s="97"/>
      <c r="AI249" s="97">
        <v>9.06</v>
      </c>
      <c r="AJ249" s="97">
        <v>358.98</v>
      </c>
      <c r="AK249" s="97">
        <f t="shared" si="122"/>
        <v>0</v>
      </c>
      <c r="AL249" s="97">
        <f t="shared" si="123"/>
        <v>4112.16</v>
      </c>
      <c r="AM249" s="97">
        <f t="shared" si="124"/>
        <v>5653.4400000000005</v>
      </c>
      <c r="AN249" s="97">
        <f t="shared" si="125"/>
        <v>0</v>
      </c>
      <c r="AO249" s="97"/>
      <c r="AP249" s="97">
        <f t="shared" si="126"/>
        <v>0</v>
      </c>
      <c r="AQ249" s="97">
        <f t="shared" si="127"/>
        <v>18781.946250000001</v>
      </c>
      <c r="AR249" s="97">
        <f t="shared" si="128"/>
        <v>114671.67375</v>
      </c>
      <c r="AS249" s="97"/>
      <c r="AT249" s="97">
        <v>48.71</v>
      </c>
      <c r="AU249" s="97">
        <v>51.18</v>
      </c>
      <c r="AV249" s="97"/>
      <c r="AW249" s="97"/>
      <c r="AX249" s="97"/>
      <c r="AY249" s="97">
        <v>60.76</v>
      </c>
      <c r="AZ249" s="97">
        <v>413.64</v>
      </c>
      <c r="BA249" s="97">
        <f t="shared" si="107"/>
        <v>0</v>
      </c>
      <c r="BB249" s="97">
        <f t="shared" si="108"/>
        <v>30395.040000000001</v>
      </c>
      <c r="BC249" s="97">
        <f t="shared" si="109"/>
        <v>31936.32</v>
      </c>
      <c r="BD249" s="97">
        <f t="shared" si="110"/>
        <v>0</v>
      </c>
      <c r="BE249" s="97">
        <f t="shared" si="111"/>
        <v>0</v>
      </c>
      <c r="BF249" s="97">
        <f t="shared" si="112"/>
        <v>0</v>
      </c>
      <c r="BG249" s="97">
        <f t="shared" si="113"/>
        <v>125959.2775</v>
      </c>
      <c r="BH249" s="97">
        <f t="shared" si="114"/>
        <v>132132.1275</v>
      </c>
      <c r="BI249" s="97">
        <f t="shared" si="115"/>
        <v>188290.63750000001</v>
      </c>
    </row>
    <row r="250" spans="1:61" ht="15" hidden="1" x14ac:dyDescent="0.25">
      <c r="A250" s="212">
        <v>249</v>
      </c>
      <c r="B250" s="88" t="s">
        <v>800</v>
      </c>
      <c r="C250" s="86">
        <v>1946</v>
      </c>
      <c r="D250" s="104" t="s">
        <v>765</v>
      </c>
      <c r="E250" s="158" t="s">
        <v>829</v>
      </c>
      <c r="F250" s="158" t="s">
        <v>823</v>
      </c>
      <c r="G250" s="158">
        <v>0.23</v>
      </c>
      <c r="H250" s="190">
        <v>614</v>
      </c>
      <c r="I250" s="46">
        <v>4144.6875</v>
      </c>
      <c r="J250" s="46">
        <v>640.3125</v>
      </c>
      <c r="K250" s="205"/>
      <c r="L250" s="205">
        <v>100</v>
      </c>
      <c r="M250" s="205">
        <v>150</v>
      </c>
      <c r="N250" s="205"/>
      <c r="O250" s="205"/>
      <c r="P250" s="205"/>
      <c r="Q250" s="205">
        <v>150</v>
      </c>
      <c r="R250" s="194">
        <v>650</v>
      </c>
      <c r="S250" s="194">
        <f t="shared" si="100"/>
        <v>0</v>
      </c>
      <c r="T250" s="194">
        <f t="shared" si="101"/>
        <v>61400</v>
      </c>
      <c r="U250" s="194">
        <f t="shared" si="102"/>
        <v>92100</v>
      </c>
      <c r="V250" s="194">
        <f t="shared" si="103"/>
        <v>0</v>
      </c>
      <c r="X250" s="194">
        <f t="shared" si="104"/>
        <v>0</v>
      </c>
      <c r="Y250" s="194">
        <f t="shared" si="105"/>
        <v>621703.125</v>
      </c>
      <c r="Z250" s="194">
        <f t="shared" si="106"/>
        <v>416203.125</v>
      </c>
      <c r="AA250" s="97">
        <v>263636.36363636359</v>
      </c>
      <c r="AB250" s="97">
        <v>381818.18181818177</v>
      </c>
      <c r="AC250" s="97"/>
      <c r="AD250" s="97">
        <v>6.59</v>
      </c>
      <c r="AE250" s="97">
        <v>9.06</v>
      </c>
      <c r="AF250" s="97"/>
      <c r="AG250" s="97"/>
      <c r="AH250" s="97"/>
      <c r="AI250" s="97">
        <v>9.06</v>
      </c>
      <c r="AJ250" s="97">
        <v>358.98</v>
      </c>
      <c r="AK250" s="97">
        <f t="shared" si="122"/>
        <v>0</v>
      </c>
      <c r="AL250" s="97">
        <f t="shared" si="123"/>
        <v>4046.2599999999998</v>
      </c>
      <c r="AM250" s="97">
        <f t="shared" si="124"/>
        <v>5562.84</v>
      </c>
      <c r="AN250" s="97">
        <f t="shared" si="125"/>
        <v>0</v>
      </c>
      <c r="AO250" s="97"/>
      <c r="AP250" s="97">
        <f t="shared" si="126"/>
        <v>0</v>
      </c>
      <c r="AQ250" s="97">
        <f t="shared" si="127"/>
        <v>37550.868750000001</v>
      </c>
      <c r="AR250" s="97">
        <f t="shared" si="128"/>
        <v>229859.38125000001</v>
      </c>
      <c r="AS250" s="97"/>
      <c r="AT250" s="97">
        <v>48.71</v>
      </c>
      <c r="AU250" s="97">
        <v>51.18</v>
      </c>
      <c r="AV250" s="97"/>
      <c r="AW250" s="97"/>
      <c r="AX250" s="97"/>
      <c r="AY250" s="97">
        <v>60.76</v>
      </c>
      <c r="AZ250" s="97">
        <v>413.64</v>
      </c>
      <c r="BA250" s="97">
        <f t="shared" si="107"/>
        <v>0</v>
      </c>
      <c r="BB250" s="97">
        <f t="shared" si="108"/>
        <v>29907.940000000002</v>
      </c>
      <c r="BC250" s="97">
        <f t="shared" si="109"/>
        <v>31424.52</v>
      </c>
      <c r="BD250" s="97">
        <f t="shared" si="110"/>
        <v>0</v>
      </c>
      <c r="BE250" s="97">
        <f t="shared" si="111"/>
        <v>0</v>
      </c>
      <c r="BF250" s="97">
        <f t="shared" si="112"/>
        <v>0</v>
      </c>
      <c r="BG250" s="97">
        <f t="shared" si="113"/>
        <v>251831.21249999999</v>
      </c>
      <c r="BH250" s="97">
        <f t="shared" si="114"/>
        <v>264858.86249999999</v>
      </c>
      <c r="BI250" s="97">
        <f t="shared" si="115"/>
        <v>313163.67249999999</v>
      </c>
    </row>
    <row r="251" spans="1:61" ht="15" hidden="1" x14ac:dyDescent="0.25">
      <c r="A251" s="212">
        <v>250</v>
      </c>
      <c r="B251" s="88" t="s">
        <v>799</v>
      </c>
      <c r="C251" s="86">
        <v>1946</v>
      </c>
      <c r="D251" s="104" t="s">
        <v>765</v>
      </c>
      <c r="E251" s="158" t="s">
        <v>830</v>
      </c>
      <c r="F251" s="158" t="s">
        <v>823</v>
      </c>
      <c r="G251" s="158">
        <v>0.23</v>
      </c>
      <c r="H251" s="190">
        <v>350</v>
      </c>
      <c r="I251" s="46">
        <v>3732.1875</v>
      </c>
      <c r="J251" s="46">
        <v>359.8125</v>
      </c>
      <c r="K251" s="205"/>
      <c r="L251" s="205">
        <v>100</v>
      </c>
      <c r="M251" s="205">
        <v>150</v>
      </c>
      <c r="N251" s="205"/>
      <c r="O251" s="205"/>
      <c r="P251" s="205"/>
      <c r="Q251" s="205">
        <v>150</v>
      </c>
      <c r="R251" s="194">
        <v>650</v>
      </c>
      <c r="S251" s="194">
        <f t="shared" si="100"/>
        <v>0</v>
      </c>
      <c r="T251" s="194">
        <f t="shared" si="101"/>
        <v>35000</v>
      </c>
      <c r="U251" s="194">
        <f t="shared" si="102"/>
        <v>52500</v>
      </c>
      <c r="V251" s="194">
        <f t="shared" si="103"/>
        <v>0</v>
      </c>
      <c r="X251" s="194">
        <f t="shared" si="104"/>
        <v>0</v>
      </c>
      <c r="Y251" s="194">
        <f t="shared" si="105"/>
        <v>559828.125</v>
      </c>
      <c r="Z251" s="194">
        <f t="shared" si="106"/>
        <v>233878.125</v>
      </c>
      <c r="AA251" s="97">
        <v>1163636.3636363635</v>
      </c>
      <c r="AB251" s="97">
        <v>2181818.1818181816</v>
      </c>
      <c r="AC251" s="97"/>
      <c r="AD251" s="97">
        <v>6.59</v>
      </c>
      <c r="AE251" s="97">
        <v>9.06</v>
      </c>
      <c r="AF251" s="97"/>
      <c r="AG251" s="97"/>
      <c r="AH251" s="97"/>
      <c r="AI251" s="97">
        <v>9.06</v>
      </c>
      <c r="AJ251" s="97">
        <v>358.98</v>
      </c>
      <c r="AK251" s="97">
        <f t="shared" si="122"/>
        <v>0</v>
      </c>
      <c r="AL251" s="97">
        <f t="shared" si="123"/>
        <v>2306.5</v>
      </c>
      <c r="AM251" s="97">
        <f t="shared" si="124"/>
        <v>3171</v>
      </c>
      <c r="AN251" s="97">
        <f t="shared" si="125"/>
        <v>0</v>
      </c>
      <c r="AO251" s="97"/>
      <c r="AP251" s="97">
        <f t="shared" si="126"/>
        <v>0</v>
      </c>
      <c r="AQ251" s="97">
        <f t="shared" si="127"/>
        <v>33813.618750000001</v>
      </c>
      <c r="AR251" s="97">
        <f t="shared" si="128"/>
        <v>129165.49125000001</v>
      </c>
      <c r="AS251" s="97"/>
      <c r="AT251" s="97">
        <v>48.71</v>
      </c>
      <c r="AU251" s="97">
        <v>51.18</v>
      </c>
      <c r="AV251" s="97"/>
      <c r="AW251" s="97"/>
      <c r="AX251" s="97"/>
      <c r="AY251" s="97">
        <v>60.76</v>
      </c>
      <c r="AZ251" s="97">
        <v>413.64</v>
      </c>
      <c r="BA251" s="97">
        <f t="shared" si="107"/>
        <v>0</v>
      </c>
      <c r="BB251" s="97">
        <f t="shared" si="108"/>
        <v>17048.5</v>
      </c>
      <c r="BC251" s="97">
        <f t="shared" si="109"/>
        <v>17913</v>
      </c>
      <c r="BD251" s="97">
        <f t="shared" si="110"/>
        <v>0</v>
      </c>
      <c r="BE251" s="97">
        <f t="shared" si="111"/>
        <v>0</v>
      </c>
      <c r="BF251" s="97">
        <f t="shared" si="112"/>
        <v>0</v>
      </c>
      <c r="BG251" s="97">
        <f t="shared" si="113"/>
        <v>226767.71249999999</v>
      </c>
      <c r="BH251" s="97">
        <f t="shared" si="114"/>
        <v>148832.8425</v>
      </c>
      <c r="BI251" s="97">
        <f t="shared" si="115"/>
        <v>261729.21249999999</v>
      </c>
    </row>
    <row r="252" spans="1:61" ht="15" hidden="1" x14ac:dyDescent="0.25">
      <c r="A252" s="212">
        <v>251</v>
      </c>
      <c r="B252" s="88" t="s">
        <v>798</v>
      </c>
      <c r="C252" s="86">
        <v>1946</v>
      </c>
      <c r="D252" s="104" t="s">
        <v>765</v>
      </c>
      <c r="E252" s="158" t="s">
        <v>830</v>
      </c>
      <c r="F252" s="158" t="s">
        <v>823</v>
      </c>
      <c r="G252" s="158">
        <v>0.23</v>
      </c>
      <c r="H252" s="190">
        <v>560</v>
      </c>
      <c r="I252" s="46">
        <v>1238.3624999999997</v>
      </c>
      <c r="J252" s="46">
        <v>167.4375</v>
      </c>
      <c r="K252" s="205"/>
      <c r="L252" s="205">
        <v>100</v>
      </c>
      <c r="M252" s="205">
        <v>150</v>
      </c>
      <c r="N252" s="205"/>
      <c r="O252" s="205"/>
      <c r="P252" s="205"/>
      <c r="Q252" s="205">
        <v>150</v>
      </c>
      <c r="R252" s="194">
        <v>650</v>
      </c>
      <c r="S252" s="194">
        <f t="shared" si="100"/>
        <v>0</v>
      </c>
      <c r="T252" s="194">
        <f t="shared" si="101"/>
        <v>56000</v>
      </c>
      <c r="U252" s="194">
        <f t="shared" si="102"/>
        <v>84000</v>
      </c>
      <c r="V252" s="194">
        <f t="shared" si="103"/>
        <v>0</v>
      </c>
      <c r="X252" s="194">
        <f t="shared" si="104"/>
        <v>0</v>
      </c>
      <c r="Y252" s="194">
        <f t="shared" si="105"/>
        <v>185754.37499999997</v>
      </c>
      <c r="Z252" s="194">
        <f t="shared" si="106"/>
        <v>108834.375</v>
      </c>
      <c r="AA252" s="97">
        <v>563636.36363636353</v>
      </c>
      <c r="AB252" s="97">
        <v>981818.18181818177</v>
      </c>
      <c r="AC252" s="97"/>
      <c r="AD252" s="97">
        <v>6.59</v>
      </c>
      <c r="AE252" s="97">
        <v>9.06</v>
      </c>
      <c r="AF252" s="97"/>
      <c r="AG252" s="97"/>
      <c r="AH252" s="97"/>
      <c r="AI252" s="97">
        <v>9.06</v>
      </c>
      <c r="AJ252" s="97">
        <v>358.98</v>
      </c>
      <c r="AK252" s="97">
        <f t="shared" si="122"/>
        <v>0</v>
      </c>
      <c r="AL252" s="97">
        <f t="shared" si="123"/>
        <v>3690.4</v>
      </c>
      <c r="AM252" s="97">
        <f t="shared" si="124"/>
        <v>5073.6000000000004</v>
      </c>
      <c r="AN252" s="97">
        <f t="shared" si="125"/>
        <v>0</v>
      </c>
      <c r="AO252" s="97"/>
      <c r="AP252" s="97">
        <f t="shared" si="126"/>
        <v>0</v>
      </c>
      <c r="AQ252" s="97">
        <f t="shared" si="127"/>
        <v>11219.564249999998</v>
      </c>
      <c r="AR252" s="97">
        <f t="shared" si="128"/>
        <v>60106.713750000003</v>
      </c>
      <c r="AS252" s="97"/>
      <c r="AT252" s="97">
        <v>48.71</v>
      </c>
      <c r="AU252" s="97">
        <v>51.18</v>
      </c>
      <c r="AV252" s="97"/>
      <c r="AW252" s="97"/>
      <c r="AX252" s="97"/>
      <c r="AY252" s="97">
        <v>60.76</v>
      </c>
      <c r="AZ252" s="97">
        <v>413.64</v>
      </c>
      <c r="BA252" s="97">
        <f t="shared" si="107"/>
        <v>0</v>
      </c>
      <c r="BB252" s="97">
        <f t="shared" si="108"/>
        <v>27277.600000000002</v>
      </c>
      <c r="BC252" s="97">
        <f t="shared" si="109"/>
        <v>28660.799999999999</v>
      </c>
      <c r="BD252" s="97">
        <f t="shared" si="110"/>
        <v>0</v>
      </c>
      <c r="BE252" s="97">
        <f t="shared" si="111"/>
        <v>0</v>
      </c>
      <c r="BF252" s="97">
        <f t="shared" si="112"/>
        <v>0</v>
      </c>
      <c r="BG252" s="97">
        <f t="shared" si="113"/>
        <v>75242.905499999979</v>
      </c>
      <c r="BH252" s="97">
        <f t="shared" si="114"/>
        <v>69258.847500000003</v>
      </c>
      <c r="BI252" s="97">
        <f t="shared" si="115"/>
        <v>131181.30549999999</v>
      </c>
    </row>
    <row r="253" spans="1:61" ht="15" hidden="1" x14ac:dyDescent="0.25">
      <c r="A253" s="217">
        <v>252</v>
      </c>
      <c r="B253" s="88" t="s">
        <v>802</v>
      </c>
      <c r="C253" s="86">
        <v>1919</v>
      </c>
      <c r="D253" s="104" t="s">
        <v>169</v>
      </c>
      <c r="E253" s="158" t="s">
        <v>830</v>
      </c>
      <c r="F253" s="158" t="s">
        <v>823</v>
      </c>
      <c r="G253" s="158">
        <v>0.23</v>
      </c>
      <c r="H253" s="190">
        <v>378</v>
      </c>
      <c r="I253" s="46">
        <v>1037.4124999999999</v>
      </c>
      <c r="J253" s="46">
        <v>150.58750000000001</v>
      </c>
      <c r="K253" s="205"/>
      <c r="L253" s="205">
        <v>100</v>
      </c>
      <c r="M253" s="205">
        <v>150</v>
      </c>
      <c r="N253" s="205"/>
      <c r="O253" s="205"/>
      <c r="P253" s="205"/>
      <c r="Q253" s="205">
        <v>150</v>
      </c>
      <c r="R253" s="194">
        <v>650</v>
      </c>
      <c r="S253" s="194">
        <f t="shared" si="100"/>
        <v>0</v>
      </c>
      <c r="T253" s="194">
        <f t="shared" si="101"/>
        <v>37800</v>
      </c>
      <c r="U253" s="194">
        <f t="shared" si="102"/>
        <v>56700</v>
      </c>
      <c r="V253" s="194">
        <f t="shared" si="103"/>
        <v>0</v>
      </c>
      <c r="X253" s="194">
        <f t="shared" si="104"/>
        <v>0</v>
      </c>
      <c r="Y253" s="194">
        <f t="shared" si="105"/>
        <v>155611.875</v>
      </c>
      <c r="Z253" s="194">
        <f t="shared" si="106"/>
        <v>97881.875</v>
      </c>
      <c r="AA253" s="97">
        <v>509090.90909090906</v>
      </c>
      <c r="AB253" s="97">
        <v>872727.27272727271</v>
      </c>
      <c r="AC253" s="97"/>
      <c r="AD253" s="97">
        <v>8.32</v>
      </c>
      <c r="AE253" s="97">
        <v>9.06</v>
      </c>
      <c r="AF253" s="97"/>
      <c r="AG253" s="97"/>
      <c r="AH253" s="97"/>
      <c r="AI253" s="97">
        <v>9.06</v>
      </c>
      <c r="AJ253" s="97">
        <v>372.56</v>
      </c>
      <c r="AK253" s="97">
        <f t="shared" si="122"/>
        <v>0</v>
      </c>
      <c r="AL253" s="97">
        <f t="shared" si="123"/>
        <v>3144.96</v>
      </c>
      <c r="AM253" s="97">
        <f t="shared" si="124"/>
        <v>3424.6800000000003</v>
      </c>
      <c r="AN253" s="97">
        <f t="shared" si="125"/>
        <v>0</v>
      </c>
      <c r="AO253" s="97"/>
      <c r="AP253" s="97">
        <f t="shared" si="126"/>
        <v>0</v>
      </c>
      <c r="AQ253" s="97">
        <f t="shared" si="127"/>
        <v>9398.9572499999995</v>
      </c>
      <c r="AR253" s="97">
        <f t="shared" si="128"/>
        <v>56102.879000000001</v>
      </c>
      <c r="AS253" s="97"/>
      <c r="AT253" s="97">
        <v>50.44</v>
      </c>
      <c r="AU253" s="97">
        <v>51.18</v>
      </c>
      <c r="AV253" s="97"/>
      <c r="AW253" s="97"/>
      <c r="AX253" s="97"/>
      <c r="AY253" s="97">
        <v>60.76</v>
      </c>
      <c r="AZ253" s="97">
        <v>413.83</v>
      </c>
      <c r="BA253" s="97">
        <f t="shared" si="107"/>
        <v>0</v>
      </c>
      <c r="BB253" s="97">
        <f t="shared" si="108"/>
        <v>19066.32</v>
      </c>
      <c r="BC253" s="97">
        <f t="shared" si="109"/>
        <v>19346.04</v>
      </c>
      <c r="BD253" s="97">
        <f t="shared" si="110"/>
        <v>0</v>
      </c>
      <c r="BE253" s="97">
        <f t="shared" si="111"/>
        <v>0</v>
      </c>
      <c r="BF253" s="97">
        <f t="shared" si="112"/>
        <v>0</v>
      </c>
      <c r="BG253" s="97">
        <f t="shared" si="113"/>
        <v>63033.183499999992</v>
      </c>
      <c r="BH253" s="97">
        <f t="shared" si="114"/>
        <v>62317.625124999999</v>
      </c>
      <c r="BI253" s="97">
        <f t="shared" si="115"/>
        <v>101445.5435</v>
      </c>
    </row>
    <row r="254" spans="1:61" x14ac:dyDescent="0.3">
      <c r="A254" s="144"/>
    </row>
    <row r="255" spans="1:61" x14ac:dyDescent="0.3">
      <c r="B255" s="187"/>
      <c r="C255" s="188"/>
      <c r="D255" s="120"/>
      <c r="E255" s="115"/>
      <c r="F255" s="115"/>
      <c r="G255" s="115"/>
      <c r="H255" s="189"/>
      <c r="I255" s="197"/>
      <c r="J255" s="197"/>
      <c r="K255" s="197"/>
      <c r="L255" s="234" t="s">
        <v>876</v>
      </c>
      <c r="M255" s="234"/>
      <c r="N255" s="234"/>
      <c r="O255" s="234"/>
      <c r="P255" s="234"/>
      <c r="Q255" s="234"/>
      <c r="R255" s="234"/>
      <c r="S255" s="234"/>
      <c r="T255" s="234"/>
      <c r="U255" s="234"/>
      <c r="V255" s="234"/>
      <c r="W255" s="234"/>
      <c r="X255" s="234"/>
      <c r="Y255" s="234"/>
      <c r="Z255" s="234"/>
      <c r="AA255" s="234"/>
      <c r="AB255" s="234"/>
      <c r="AC255" s="235" t="s">
        <v>882</v>
      </c>
      <c r="AD255" s="235"/>
      <c r="AE255" s="235"/>
      <c r="AF255" s="235"/>
      <c r="AG255" s="235"/>
      <c r="AH255" s="235"/>
      <c r="AI255" s="235"/>
      <c r="AJ255" s="235"/>
      <c r="AK255" s="235"/>
      <c r="AL255" s="235"/>
      <c r="AM255" s="235"/>
      <c r="AN255" s="235"/>
      <c r="AO255" s="235"/>
      <c r="AP255" s="235"/>
      <c r="AQ255" s="235"/>
      <c r="AR255" s="235"/>
      <c r="AS255" s="236" t="s">
        <v>883</v>
      </c>
      <c r="AT255" s="236"/>
      <c r="AU255" s="236"/>
      <c r="AV255" s="236"/>
      <c r="AW255" s="236"/>
      <c r="AX255" s="236"/>
      <c r="AY255" s="236"/>
      <c r="AZ255" s="236"/>
      <c r="BA255" s="236"/>
      <c r="BB255" s="236"/>
      <c r="BC255" s="236"/>
      <c r="BD255" s="236"/>
      <c r="BE255" s="236"/>
      <c r="BF255" s="236"/>
      <c r="BG255" s="236"/>
      <c r="BH255" s="236"/>
    </row>
    <row r="256" spans="1:61" x14ac:dyDescent="0.3">
      <c r="B256" s="199"/>
    </row>
    <row r="257" spans="2:8" x14ac:dyDescent="0.3">
      <c r="B257" s="200"/>
    </row>
    <row r="258" spans="2:8" x14ac:dyDescent="0.3">
      <c r="B258" s="200"/>
      <c r="H258" s="206"/>
    </row>
    <row r="259" spans="2:8" x14ac:dyDescent="0.3">
      <c r="B259" s="199"/>
    </row>
    <row r="260" spans="2:8" x14ac:dyDescent="0.3">
      <c r="B260" s="200"/>
    </row>
    <row r="261" spans="2:8" x14ac:dyDescent="0.3">
      <c r="B261" s="199"/>
    </row>
    <row r="262" spans="2:8" x14ac:dyDescent="0.3">
      <c r="B262" s="199"/>
    </row>
    <row r="263" spans="2:8" x14ac:dyDescent="0.3">
      <c r="B263" s="194"/>
    </row>
  </sheetData>
  <autoFilter ref="A1:BH253" xr:uid="{9A020983-EAF8-4F32-BD33-6BD4221FA689}">
    <filterColumn colId="2">
      <filters>
        <filter val="1923"/>
        <filter val="1924"/>
        <filter val="1925"/>
        <filter val="1926"/>
        <filter val="1927"/>
        <filter val="1930"/>
        <filter val="1938"/>
        <filter val="1941"/>
        <filter val="1942"/>
      </filters>
    </filterColumn>
    <filterColumn colId="16">
      <customFilters>
        <customFilter operator="notEqual" val=" "/>
      </customFilters>
    </filterColumn>
  </autoFilter>
  <mergeCells count="3">
    <mergeCell ref="L255:AB255"/>
    <mergeCell ref="AC255:AR255"/>
    <mergeCell ref="AS255:BH255"/>
  </mergeCells>
  <conditionalFormatting sqref="B1:B253 B255 E1:H253 E255:H255">
    <cfRule type="containsText" dxfId="221" priority="165" operator="containsText" text="CALDAIE MURALI">
      <formula>NOT(ISERROR(SEARCH("CALDAIE MURALI",B1)))</formula>
    </cfRule>
    <cfRule type="containsText" dxfId="220" priority="166" operator="containsText" text="METANO">
      <formula>NOT(ISERROR(SEARCH("METANO",B1)))</formula>
    </cfRule>
    <cfRule type="containsText" dxfId="219" priority="167" operator="containsText" text="TELERISCALDAMENTO">
      <formula>NOT(ISERROR(SEARCH("TELERISCALDAMENTO",B1)))</formula>
    </cfRule>
    <cfRule type="containsText" dxfId="218" priority="168" operator="containsText" text="CENTRALIZZATO">
      <formula>NOT(ISERROR(SEARCH("CENTRALIZZATO",B1)))</formula>
    </cfRule>
  </conditionalFormatting>
  <conditionalFormatting sqref="C1">
    <cfRule type="containsText" dxfId="177" priority="121" operator="containsText" text="CALDAIE MURALI">
      <formula>NOT(ISERROR(SEARCH("CALDAIE MURALI",C1)))</formula>
    </cfRule>
    <cfRule type="containsText" dxfId="176" priority="122" operator="containsText" text="METANO">
      <formula>NOT(ISERROR(SEARCH("METANO",C1)))</formula>
    </cfRule>
    <cfRule type="containsText" dxfId="175" priority="123" operator="containsText" text="TELERISCALDAMENTO">
      <formula>NOT(ISERROR(SEARCH("TELERISCALDAMENTO",C1)))</formula>
    </cfRule>
    <cfRule type="containsText" dxfId="174" priority="124" operator="containsText" text="CENTRALIZZATO">
      <formula>NOT(ISERROR(SEARCH("CENTRALIZZATO",C1)))</formula>
    </cfRule>
  </conditionalFormatting>
  <conditionalFormatting sqref="B257">
    <cfRule type="containsText" dxfId="173" priority="117" operator="containsText" text="CALDAIE MURALI">
      <formula>NOT(ISERROR(SEARCH("CALDAIE MURALI",B257)))</formula>
    </cfRule>
    <cfRule type="containsText" dxfId="172" priority="118" operator="containsText" text="METANO">
      <formula>NOT(ISERROR(SEARCH("METANO",B257)))</formula>
    </cfRule>
    <cfRule type="containsText" dxfId="171" priority="119" operator="containsText" text="TELERISCALDAMENTO">
      <formula>NOT(ISERROR(SEARCH("TELERISCALDAMENTO",B257)))</formula>
    </cfRule>
    <cfRule type="containsText" dxfId="170" priority="120" operator="containsText" text="CENTRALIZZATO">
      <formula>NOT(ISERROR(SEARCH("CENTRALIZZATO",B257)))</formula>
    </cfRule>
  </conditionalFormatting>
  <conditionalFormatting sqref="B258">
    <cfRule type="containsText" dxfId="169" priority="113" operator="containsText" text="CALDAIE MURALI">
      <formula>NOT(ISERROR(SEARCH("CALDAIE MURALI",B258)))</formula>
    </cfRule>
    <cfRule type="containsText" dxfId="168" priority="114" operator="containsText" text="METANO">
      <formula>NOT(ISERROR(SEARCH("METANO",B258)))</formula>
    </cfRule>
    <cfRule type="containsText" dxfId="167" priority="115" operator="containsText" text="TELERISCALDAMENTO">
      <formula>NOT(ISERROR(SEARCH("TELERISCALDAMENTO",B258)))</formula>
    </cfRule>
    <cfRule type="containsText" dxfId="166" priority="116" operator="containsText" text="CENTRALIZZATO">
      <formula>NOT(ISERROR(SEARCH("CENTRALIZZATO",B258)))</formula>
    </cfRule>
  </conditionalFormatting>
  <conditionalFormatting sqref="B260">
    <cfRule type="containsText" dxfId="165" priority="109" operator="containsText" text="CALDAIE MURALI">
      <formula>NOT(ISERROR(SEARCH("CALDAIE MURALI",B260)))</formula>
    </cfRule>
    <cfRule type="containsText" dxfId="164" priority="110" operator="containsText" text="METANO">
      <formula>NOT(ISERROR(SEARCH("METANO",B260)))</formula>
    </cfRule>
    <cfRule type="containsText" dxfId="163" priority="111" operator="containsText" text="TELERISCALDAMENTO">
      <formula>NOT(ISERROR(SEARCH("TELERISCALDAMENTO",B260)))</formula>
    </cfRule>
    <cfRule type="containsText" dxfId="162" priority="112" operator="containsText" text="CENTRALIZZATO">
      <formula>NOT(ISERROR(SEARCH("CENTRALIZZATO",B260)))</formula>
    </cfRule>
  </conditionalFormatting>
  <conditionalFormatting sqref="I1">
    <cfRule type="containsText" dxfId="161" priority="93" operator="containsText" text="CALDAIE MURALI">
      <formula>NOT(ISERROR(SEARCH("CALDAIE MURALI",I1)))</formula>
    </cfRule>
    <cfRule type="containsText" dxfId="160" priority="94" operator="containsText" text="METANO">
      <formula>NOT(ISERROR(SEARCH("METANO",I1)))</formula>
    </cfRule>
    <cfRule type="containsText" dxfId="159" priority="95" operator="containsText" text="TELERISCALDAMENTO">
      <formula>NOT(ISERROR(SEARCH("TELERISCALDAMENTO",I1)))</formula>
    </cfRule>
    <cfRule type="containsText" dxfId="158" priority="96" operator="containsText" text="CENTRALIZZATO">
      <formula>NOT(ISERROR(SEARCH("CENTRALIZZATO",I1)))</formula>
    </cfRule>
  </conditionalFormatting>
  <conditionalFormatting sqref="J1">
    <cfRule type="containsText" dxfId="157" priority="89" operator="containsText" text="CALDAIE MURALI">
      <formula>NOT(ISERROR(SEARCH("CALDAIE MURALI",J1)))</formula>
    </cfRule>
    <cfRule type="containsText" dxfId="156" priority="90" operator="containsText" text="METANO">
      <formula>NOT(ISERROR(SEARCH("METANO",J1)))</formula>
    </cfRule>
    <cfRule type="containsText" dxfId="155" priority="91" operator="containsText" text="TELERISCALDAMENTO">
      <formula>NOT(ISERROR(SEARCH("TELERISCALDAMENTO",J1)))</formula>
    </cfRule>
    <cfRule type="containsText" dxfId="154" priority="92" operator="containsText" text="CENTRALIZZATO">
      <formula>NOT(ISERROR(SEARCH("CENTRALIZZATO",J1)))</formula>
    </cfRule>
  </conditionalFormatting>
  <conditionalFormatting sqref="K1:Z1">
    <cfRule type="containsText" dxfId="153" priority="81" operator="containsText" text="CALDAIE MURALI">
      <formula>NOT(ISERROR(SEARCH("CALDAIE MURALI",K1)))</formula>
    </cfRule>
    <cfRule type="containsText" dxfId="152" priority="82" operator="containsText" text="METANO">
      <formula>NOT(ISERROR(SEARCH("METANO",K1)))</formula>
    </cfRule>
    <cfRule type="containsText" dxfId="151" priority="83" operator="containsText" text="TELERISCALDAMENTO">
      <formula>NOT(ISERROR(SEARCH("TELERISCALDAMENTO",K1)))</formula>
    </cfRule>
    <cfRule type="containsText" dxfId="150" priority="84" operator="containsText" text="CENTRALIZZATO">
      <formula>NOT(ISERROR(SEARCH("CENTRALIZZATO",K1)))</formula>
    </cfRule>
  </conditionalFormatting>
  <conditionalFormatting sqref="AA1">
    <cfRule type="containsText" dxfId="149" priority="73" operator="containsText" text="CALDAIE MURALI">
      <formula>NOT(ISERROR(SEARCH("CALDAIE MURALI",AA1)))</formula>
    </cfRule>
    <cfRule type="containsText" dxfId="148" priority="74" operator="containsText" text="METANO">
      <formula>NOT(ISERROR(SEARCH("METANO",AA1)))</formula>
    </cfRule>
    <cfRule type="containsText" dxfId="147" priority="75" operator="containsText" text="TELERISCALDAMENTO">
      <formula>NOT(ISERROR(SEARCH("TELERISCALDAMENTO",AA1)))</formula>
    </cfRule>
    <cfRule type="containsText" dxfId="146" priority="76" operator="containsText" text="CENTRALIZZATO">
      <formula>NOT(ISERROR(SEARCH("CENTRALIZZATO",AA1)))</formula>
    </cfRule>
  </conditionalFormatting>
  <conditionalFormatting sqref="AB1">
    <cfRule type="containsText" dxfId="145" priority="69" operator="containsText" text="CALDAIE MURALI">
      <formula>NOT(ISERROR(SEARCH("CALDAIE MURALI",AB1)))</formula>
    </cfRule>
    <cfRule type="containsText" dxfId="144" priority="70" operator="containsText" text="METANO">
      <formula>NOT(ISERROR(SEARCH("METANO",AB1)))</formula>
    </cfRule>
    <cfRule type="containsText" dxfId="143" priority="71" operator="containsText" text="TELERISCALDAMENTO">
      <formula>NOT(ISERROR(SEARCH("TELERISCALDAMENTO",AB1)))</formula>
    </cfRule>
    <cfRule type="containsText" dxfId="142" priority="72" operator="containsText" text="CENTRALIZZATO">
      <formula>NOT(ISERROR(SEARCH("CENTRALIZZATO",AB1)))</formula>
    </cfRule>
  </conditionalFormatting>
  <conditionalFormatting sqref="D1">
    <cfRule type="containsText" dxfId="141" priority="65" operator="containsText" text="CALDAIE MURALI">
      <formula>NOT(ISERROR(SEARCH("CALDAIE MURALI",D1)))</formula>
    </cfRule>
    <cfRule type="containsText" dxfId="140" priority="66" operator="containsText" text="METANO">
      <formula>NOT(ISERROR(SEARCH("METANO",D1)))</formula>
    </cfRule>
    <cfRule type="containsText" dxfId="139" priority="67" operator="containsText" text="TELERISCALDAMENTO">
      <formula>NOT(ISERROR(SEARCH("TELERISCALDAMENTO",D1)))</formula>
    </cfRule>
    <cfRule type="containsText" dxfId="138" priority="68" operator="containsText" text="CENTRALIZZATO">
      <formula>NOT(ISERROR(SEARCH("CENTRALIZZATO",D1)))</formula>
    </cfRule>
  </conditionalFormatting>
  <conditionalFormatting sqref="AC1:AR1">
    <cfRule type="containsText" dxfId="137" priority="61" operator="containsText" text="CALDAIE MURALI">
      <formula>NOT(ISERROR(SEARCH("CALDAIE MURALI",AC1)))</formula>
    </cfRule>
    <cfRule type="containsText" dxfId="136" priority="62" operator="containsText" text="METANO">
      <formula>NOT(ISERROR(SEARCH("METANO",AC1)))</formula>
    </cfRule>
    <cfRule type="containsText" dxfId="135" priority="63" operator="containsText" text="TELERISCALDAMENTO">
      <formula>NOT(ISERROR(SEARCH("TELERISCALDAMENTO",AC1)))</formula>
    </cfRule>
    <cfRule type="containsText" dxfId="134" priority="64" operator="containsText" text="CENTRALIZZATO">
      <formula>NOT(ISERROR(SEARCH("CENTRALIZZATO",AC1)))</formula>
    </cfRule>
  </conditionalFormatting>
  <conditionalFormatting sqref="AS1:AZ1">
    <cfRule type="containsText" dxfId="133" priority="57" operator="containsText" text="CALDAIE MURALI">
      <formula>NOT(ISERROR(SEARCH("CALDAIE MURALI",AS1)))</formula>
    </cfRule>
    <cfRule type="containsText" dxfId="132" priority="58" operator="containsText" text="METANO">
      <formula>NOT(ISERROR(SEARCH("METANO",AS1)))</formula>
    </cfRule>
    <cfRule type="containsText" dxfId="131" priority="59" operator="containsText" text="TELERISCALDAMENTO">
      <formula>NOT(ISERROR(SEARCH("TELERISCALDAMENTO",AS1)))</formula>
    </cfRule>
    <cfRule type="containsText" dxfId="130" priority="60" operator="containsText" text="CENTRALIZZATO">
      <formula>NOT(ISERROR(SEARCH("CENTRALIZZATO",AS1)))</formula>
    </cfRule>
  </conditionalFormatting>
  <conditionalFormatting sqref="BA1:BI1">
    <cfRule type="containsText" dxfId="129" priority="41" operator="containsText" text="CALDAIE MURALI">
      <formula>NOT(ISERROR(SEARCH("CALDAIE MURALI",BA1)))</formula>
    </cfRule>
    <cfRule type="containsText" dxfId="128" priority="42" operator="containsText" text="METANO">
      <formula>NOT(ISERROR(SEARCH("METANO",BA1)))</formula>
    </cfRule>
    <cfRule type="containsText" dxfId="127" priority="43" operator="containsText" text="TELERISCALDAMENTO">
      <formula>NOT(ISERROR(SEARCH("TELERISCALDAMENTO",BA1)))</formula>
    </cfRule>
    <cfRule type="containsText" dxfId="126" priority="44" operator="containsText" text="CENTRALIZZATO">
      <formula>NOT(ISERROR(SEARCH("CENTRALIZZATO",BA1)))</formula>
    </cfRule>
  </conditionalFormatting>
  <conditionalFormatting sqref="A1">
    <cfRule type="containsText" dxfId="39" priority="37" operator="containsText" text="CALDAIE MURALI">
      <formula>NOT(ISERROR(SEARCH("CALDAIE MURALI",A1)))</formula>
    </cfRule>
    <cfRule type="containsText" dxfId="38" priority="38" operator="containsText" text="METANO">
      <formula>NOT(ISERROR(SEARCH("METANO",A1)))</formula>
    </cfRule>
    <cfRule type="containsText" dxfId="37" priority="39" operator="containsText" text="TELERISCALDAMENTO">
      <formula>NOT(ISERROR(SEARCH("TELERISCALDAMENTO",A1)))</formula>
    </cfRule>
    <cfRule type="containsText" dxfId="36" priority="40" operator="containsText" text="CENTRALIZZATO">
      <formula>NOT(ISERROR(SEARCH("CENTRALIZZATO",A1)))</formula>
    </cfRule>
  </conditionalFormatting>
  <conditionalFormatting sqref="A42:A62 A64:A86">
    <cfRule type="containsText" dxfId="35" priority="33" operator="containsText" text="CALDAIE MURALI">
      <formula>NOT(ISERROR(SEARCH("CALDAIE MURALI",A42)))</formula>
    </cfRule>
    <cfRule type="containsText" dxfId="34" priority="34" operator="containsText" text="METANO">
      <formula>NOT(ISERROR(SEARCH("METANO",A42)))</formula>
    </cfRule>
    <cfRule type="containsText" dxfId="33" priority="35" operator="containsText" text="TELERISCALDAMENTO">
      <formula>NOT(ISERROR(SEARCH("TELERISCALDAMENTO",A42)))</formula>
    </cfRule>
    <cfRule type="containsText" dxfId="32" priority="36" operator="containsText" text="CENTRALIZZATO">
      <formula>NOT(ISERROR(SEARCH("CENTRALIZZATO",A42)))</formula>
    </cfRule>
  </conditionalFormatting>
  <conditionalFormatting sqref="A2:A41">
    <cfRule type="containsText" dxfId="31" priority="29" operator="containsText" text="CALDAIE MURALI">
      <formula>NOT(ISERROR(SEARCH("CALDAIE MURALI",A2)))</formula>
    </cfRule>
    <cfRule type="containsText" dxfId="30" priority="30" operator="containsText" text="METANO">
      <formula>NOT(ISERROR(SEARCH("METANO",A2)))</formula>
    </cfRule>
    <cfRule type="containsText" dxfId="29" priority="31" operator="containsText" text="TELERISCALDAMENTO">
      <formula>NOT(ISERROR(SEARCH("TELERISCALDAMENTO",A2)))</formula>
    </cfRule>
    <cfRule type="containsText" dxfId="28" priority="32" operator="containsText" text="CENTRALIZZATO">
      <formula>NOT(ISERROR(SEARCH("CENTRALIZZATO",A2)))</formula>
    </cfRule>
  </conditionalFormatting>
  <conditionalFormatting sqref="A87:A97">
    <cfRule type="containsText" dxfId="27" priority="25" operator="containsText" text="CALDAIE MURALI">
      <formula>NOT(ISERROR(SEARCH("CALDAIE MURALI",A87)))</formula>
    </cfRule>
    <cfRule type="containsText" dxfId="26" priority="26" operator="containsText" text="METANO">
      <formula>NOT(ISERROR(SEARCH("METANO",A87)))</formula>
    </cfRule>
    <cfRule type="containsText" dxfId="25" priority="27" operator="containsText" text="TELERISCALDAMENTO">
      <formula>NOT(ISERROR(SEARCH("TELERISCALDAMENTO",A87)))</formula>
    </cfRule>
    <cfRule type="containsText" dxfId="24" priority="28" operator="containsText" text="CENTRALIZZATO">
      <formula>NOT(ISERROR(SEARCH("CENTRALIZZATO",A87)))</formula>
    </cfRule>
  </conditionalFormatting>
  <conditionalFormatting sqref="A98:A134">
    <cfRule type="containsText" dxfId="23" priority="21" operator="containsText" text="CALDAIE MURALI">
      <formula>NOT(ISERROR(SEARCH("CALDAIE MURALI",A98)))</formula>
    </cfRule>
    <cfRule type="containsText" dxfId="22" priority="22" operator="containsText" text="METANO">
      <formula>NOT(ISERROR(SEARCH("METANO",A98)))</formula>
    </cfRule>
    <cfRule type="containsText" dxfId="21" priority="23" operator="containsText" text="TELERISCALDAMENTO">
      <formula>NOT(ISERROR(SEARCH("TELERISCALDAMENTO",A98)))</formula>
    </cfRule>
    <cfRule type="containsText" dxfId="20" priority="24" operator="containsText" text="CENTRALIZZATO">
      <formula>NOT(ISERROR(SEARCH("CENTRALIZZATO",A98)))</formula>
    </cfRule>
  </conditionalFormatting>
  <conditionalFormatting sqref="A135:A170">
    <cfRule type="containsText" dxfId="19" priority="17" operator="containsText" text="CALDAIE MURALI">
      <formula>NOT(ISERROR(SEARCH("CALDAIE MURALI",A135)))</formula>
    </cfRule>
    <cfRule type="containsText" dxfId="18" priority="18" operator="containsText" text="METANO">
      <formula>NOT(ISERROR(SEARCH("METANO",A135)))</formula>
    </cfRule>
    <cfRule type="containsText" dxfId="17" priority="19" operator="containsText" text="TELERISCALDAMENTO">
      <formula>NOT(ISERROR(SEARCH("TELERISCALDAMENTO",A135)))</formula>
    </cfRule>
    <cfRule type="containsText" dxfId="16" priority="20" operator="containsText" text="CENTRALIZZATO">
      <formula>NOT(ISERROR(SEARCH("CENTRALIZZATO",A135)))</formula>
    </cfRule>
  </conditionalFormatting>
  <conditionalFormatting sqref="A171:A233">
    <cfRule type="containsText" dxfId="15" priority="13" operator="containsText" text="CALDAIE MURALI">
      <formula>NOT(ISERROR(SEARCH("CALDAIE MURALI",A171)))</formula>
    </cfRule>
    <cfRule type="containsText" dxfId="14" priority="14" operator="containsText" text="METANO">
      <formula>NOT(ISERROR(SEARCH("METANO",A171)))</formula>
    </cfRule>
    <cfRule type="containsText" dxfId="13" priority="15" operator="containsText" text="TELERISCALDAMENTO">
      <formula>NOT(ISERROR(SEARCH("TELERISCALDAMENTO",A171)))</formula>
    </cfRule>
    <cfRule type="containsText" dxfId="12" priority="16" operator="containsText" text="CENTRALIZZATO">
      <formula>NOT(ISERROR(SEARCH("CENTRALIZZATO",A171)))</formula>
    </cfRule>
  </conditionalFormatting>
  <conditionalFormatting sqref="A234:A243">
    <cfRule type="containsText" dxfId="11" priority="9" operator="containsText" text="CALDAIE MURALI">
      <formula>NOT(ISERROR(SEARCH("CALDAIE MURALI",A234)))</formula>
    </cfRule>
    <cfRule type="containsText" dxfId="10" priority="10" operator="containsText" text="METANO">
      <formula>NOT(ISERROR(SEARCH("METANO",A234)))</formula>
    </cfRule>
    <cfRule type="containsText" dxfId="9" priority="11" operator="containsText" text="TELERISCALDAMENTO">
      <formula>NOT(ISERROR(SEARCH("TELERISCALDAMENTO",A234)))</formula>
    </cfRule>
    <cfRule type="containsText" dxfId="8" priority="12" operator="containsText" text="CENTRALIZZATO">
      <formula>NOT(ISERROR(SEARCH("CENTRALIZZATO",A234)))</formula>
    </cfRule>
  </conditionalFormatting>
  <conditionalFormatting sqref="A244:A253">
    <cfRule type="containsText" dxfId="7" priority="5" operator="containsText" text="CALDAIE MURALI">
      <formula>NOT(ISERROR(SEARCH("CALDAIE MURALI",A244)))</formula>
    </cfRule>
    <cfRule type="containsText" dxfId="6" priority="6" operator="containsText" text="METANO">
      <formula>NOT(ISERROR(SEARCH("METANO",A244)))</formula>
    </cfRule>
    <cfRule type="containsText" dxfId="5" priority="7" operator="containsText" text="TELERISCALDAMENTO">
      <formula>NOT(ISERROR(SEARCH("TELERISCALDAMENTO",A244)))</formula>
    </cfRule>
    <cfRule type="containsText" dxfId="4" priority="8" operator="containsText" text="CENTRALIZZATO">
      <formula>NOT(ISERROR(SEARCH("CENTRALIZZATO",A244)))</formula>
    </cfRule>
  </conditionalFormatting>
  <conditionalFormatting sqref="A63">
    <cfRule type="containsText" dxfId="3" priority="1" operator="containsText" text="CALDAIE MURALI">
      <formula>NOT(ISERROR(SEARCH("CALDAIE MURALI",A63)))</formula>
    </cfRule>
    <cfRule type="containsText" dxfId="2" priority="2" operator="containsText" text="METANO">
      <formula>NOT(ISERROR(SEARCH("METANO",A63)))</formula>
    </cfRule>
    <cfRule type="containsText" dxfId="1" priority="3" operator="containsText" text="TELERISCALDAMENTO">
      <formula>NOT(ISERROR(SEARCH("TELERISCALDAMENTO",A63)))</formula>
    </cfRule>
    <cfRule type="containsText" dxfId="0" priority="4" operator="containsText" text="CENTRALIZZATO">
      <formula>NOT(ISERROR(SEARCH("CENTRALIZZATO",A63)))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67A08C-7F79-4443-BDFB-1DCB53A4C8DF}">
  <sheetPr>
    <tabColor theme="5" tint="0.39997558519241921"/>
  </sheetPr>
  <dimension ref="A1:K255"/>
  <sheetViews>
    <sheetView zoomScale="80" zoomScaleNormal="80" workbookViewId="0">
      <pane ySplit="1" topLeftCell="A2" activePane="bottomLeft" state="frozen"/>
      <selection pane="bottomLeft" activeCell="J15" sqref="J15"/>
    </sheetView>
  </sheetViews>
  <sheetFormatPr defaultColWidth="62.42578125" defaultRowHeight="12.75" x14ac:dyDescent="0.2"/>
  <cols>
    <col min="1" max="1" width="5" style="78" customWidth="1"/>
    <col min="2" max="2" width="75.42578125" style="78" customWidth="1"/>
    <col min="3" max="3" width="15" style="84" customWidth="1"/>
    <col min="4" max="6" width="19.28515625" style="78" customWidth="1"/>
    <col min="7" max="7" width="19.28515625" style="85" customWidth="1"/>
    <col min="8" max="8" width="17.85546875" style="85" customWidth="1"/>
    <col min="9" max="9" width="62.42578125" style="61" customWidth="1"/>
    <col min="10" max="11" width="62.42578125" style="61"/>
    <col min="12" max="16384" width="62.42578125" style="78"/>
  </cols>
  <sheetData>
    <row r="1" spans="1:8" s="75" customFormat="1" ht="15" customHeight="1" x14ac:dyDescent="0.25">
      <c r="A1" s="55" t="s">
        <v>578</v>
      </c>
      <c r="B1" s="56" t="s">
        <v>0</v>
      </c>
      <c r="C1" s="57" t="s">
        <v>22</v>
      </c>
      <c r="D1" s="57" t="s">
        <v>748</v>
      </c>
      <c r="E1" s="57" t="s">
        <v>777</v>
      </c>
      <c r="F1" s="57" t="s">
        <v>779</v>
      </c>
      <c r="G1" s="57" t="s">
        <v>778</v>
      </c>
      <c r="H1" s="57" t="s">
        <v>780</v>
      </c>
    </row>
    <row r="2" spans="1:8" x14ac:dyDescent="0.2">
      <c r="A2" s="58" t="s">
        <v>579</v>
      </c>
      <c r="B2" s="59" t="s">
        <v>23</v>
      </c>
      <c r="C2" s="67">
        <v>24</v>
      </c>
      <c r="D2" s="76">
        <f>8*20000/1.1+($C2-8)*15000/1.1</f>
        <v>363636.36363636365</v>
      </c>
      <c r="E2" s="76">
        <f>8*20000/1.1+($C2-8)*15000/1.1</f>
        <v>363636.36363636365</v>
      </c>
      <c r="F2" s="76">
        <f>8*20000/1.1+($C2-8)*15000/1.1</f>
        <v>363636.36363636365</v>
      </c>
      <c r="G2" s="76">
        <f>$C2*48000/1.1</f>
        <v>1047272.7272727272</v>
      </c>
      <c r="H2" s="77">
        <f>96000/1.1</f>
        <v>87272.727272727265</v>
      </c>
    </row>
    <row r="3" spans="1:8" x14ac:dyDescent="0.2">
      <c r="A3" s="58" t="s">
        <v>580</v>
      </c>
      <c r="B3" s="59" t="s">
        <v>36</v>
      </c>
      <c r="C3" s="67">
        <v>19</v>
      </c>
      <c r="D3" s="76">
        <f t="shared" ref="D3:F66" si="0">8*20000/1.1+($C3-8)*15000/1.1</f>
        <v>295454.54545454541</v>
      </c>
      <c r="E3" s="76">
        <f t="shared" si="0"/>
        <v>295454.54545454541</v>
      </c>
      <c r="F3" s="76">
        <f t="shared" si="0"/>
        <v>295454.54545454541</v>
      </c>
      <c r="G3" s="76">
        <f t="shared" ref="G3:G66" si="1">$C3*48000/1.1</f>
        <v>829090.90909090906</v>
      </c>
      <c r="H3" s="77">
        <f t="shared" ref="H3:H66" si="2">96000/1.1</f>
        <v>87272.727272727265</v>
      </c>
    </row>
    <row r="4" spans="1:8" x14ac:dyDescent="0.2">
      <c r="A4" s="58" t="s">
        <v>581</v>
      </c>
      <c r="B4" s="59" t="s">
        <v>39</v>
      </c>
      <c r="C4" s="67">
        <v>26</v>
      </c>
      <c r="D4" s="76">
        <f t="shared" si="0"/>
        <v>390909.09090909088</v>
      </c>
      <c r="E4" s="76">
        <f t="shared" si="0"/>
        <v>390909.09090909088</v>
      </c>
      <c r="F4" s="76">
        <f t="shared" si="0"/>
        <v>390909.09090909088</v>
      </c>
      <c r="G4" s="76">
        <f t="shared" si="1"/>
        <v>1134545.4545454544</v>
      </c>
      <c r="H4" s="77">
        <f t="shared" si="2"/>
        <v>87272.727272727265</v>
      </c>
    </row>
    <row r="5" spans="1:8" x14ac:dyDescent="0.2">
      <c r="A5" s="58" t="s">
        <v>582</v>
      </c>
      <c r="B5" s="59" t="s">
        <v>41</v>
      </c>
      <c r="C5" s="67">
        <v>20</v>
      </c>
      <c r="D5" s="76">
        <f t="shared" si="0"/>
        <v>309090.90909090906</v>
      </c>
      <c r="E5" s="76">
        <f t="shared" si="0"/>
        <v>309090.90909090906</v>
      </c>
      <c r="F5" s="76">
        <f t="shared" si="0"/>
        <v>309090.90909090906</v>
      </c>
      <c r="G5" s="76">
        <f t="shared" si="1"/>
        <v>872727.27272727271</v>
      </c>
      <c r="H5" s="77">
        <f t="shared" si="2"/>
        <v>87272.727272727265</v>
      </c>
    </row>
    <row r="6" spans="1:8" x14ac:dyDescent="0.2">
      <c r="A6" s="58" t="s">
        <v>583</v>
      </c>
      <c r="B6" s="59" t="s">
        <v>43</v>
      </c>
      <c r="C6" s="67">
        <v>22</v>
      </c>
      <c r="D6" s="76">
        <f t="shared" si="0"/>
        <v>336363.63636363635</v>
      </c>
      <c r="E6" s="76">
        <f t="shared" si="0"/>
        <v>336363.63636363635</v>
      </c>
      <c r="F6" s="76">
        <f t="shared" si="0"/>
        <v>336363.63636363635</v>
      </c>
      <c r="G6" s="76">
        <f t="shared" si="1"/>
        <v>959999.99999999988</v>
      </c>
      <c r="H6" s="77">
        <f t="shared" si="2"/>
        <v>87272.727272727265</v>
      </c>
    </row>
    <row r="7" spans="1:8" x14ac:dyDescent="0.2">
      <c r="A7" s="58" t="s">
        <v>584</v>
      </c>
      <c r="B7" s="59" t="s">
        <v>46</v>
      </c>
      <c r="C7" s="67">
        <v>31</v>
      </c>
      <c r="D7" s="76">
        <f t="shared" si="0"/>
        <v>459090.90909090906</v>
      </c>
      <c r="E7" s="76">
        <f t="shared" si="0"/>
        <v>459090.90909090906</v>
      </c>
      <c r="F7" s="76">
        <f t="shared" si="0"/>
        <v>459090.90909090906</v>
      </c>
      <c r="G7" s="76">
        <f t="shared" si="1"/>
        <v>1352727.2727272727</v>
      </c>
      <c r="H7" s="77">
        <f t="shared" si="2"/>
        <v>87272.727272727265</v>
      </c>
    </row>
    <row r="8" spans="1:8" x14ac:dyDescent="0.2">
      <c r="A8" s="58" t="s">
        <v>585</v>
      </c>
      <c r="B8" s="59" t="s">
        <v>49</v>
      </c>
      <c r="C8" s="67">
        <v>20</v>
      </c>
      <c r="D8" s="76">
        <f t="shared" si="0"/>
        <v>309090.90909090906</v>
      </c>
      <c r="E8" s="76">
        <f t="shared" si="0"/>
        <v>309090.90909090906</v>
      </c>
      <c r="F8" s="76">
        <f t="shared" si="0"/>
        <v>309090.90909090906</v>
      </c>
      <c r="G8" s="76">
        <f t="shared" si="1"/>
        <v>872727.27272727271</v>
      </c>
      <c r="H8" s="77">
        <f t="shared" si="2"/>
        <v>87272.727272727265</v>
      </c>
    </row>
    <row r="9" spans="1:8" x14ac:dyDescent="0.2">
      <c r="A9" s="58" t="s">
        <v>586</v>
      </c>
      <c r="B9" s="59" t="s">
        <v>51</v>
      </c>
      <c r="C9" s="67">
        <v>22</v>
      </c>
      <c r="D9" s="76">
        <f t="shared" si="0"/>
        <v>336363.63636363635</v>
      </c>
      <c r="E9" s="76">
        <f t="shared" si="0"/>
        <v>336363.63636363635</v>
      </c>
      <c r="F9" s="76">
        <f t="shared" si="0"/>
        <v>336363.63636363635</v>
      </c>
      <c r="G9" s="76">
        <f t="shared" si="1"/>
        <v>959999.99999999988</v>
      </c>
      <c r="H9" s="77">
        <f t="shared" si="2"/>
        <v>87272.727272727265</v>
      </c>
    </row>
    <row r="10" spans="1:8" x14ac:dyDescent="0.2">
      <c r="A10" s="58" t="s">
        <v>587</v>
      </c>
      <c r="B10" s="59" t="s">
        <v>55</v>
      </c>
      <c r="C10" s="67">
        <v>28</v>
      </c>
      <c r="D10" s="76">
        <f t="shared" si="0"/>
        <v>418181.81818181812</v>
      </c>
      <c r="E10" s="76">
        <f t="shared" si="0"/>
        <v>418181.81818181812</v>
      </c>
      <c r="F10" s="76">
        <f t="shared" si="0"/>
        <v>418181.81818181812</v>
      </c>
      <c r="G10" s="76">
        <f t="shared" si="1"/>
        <v>1221818.1818181816</v>
      </c>
      <c r="H10" s="77">
        <f t="shared" si="2"/>
        <v>87272.727272727265</v>
      </c>
    </row>
    <row r="11" spans="1:8" x14ac:dyDescent="0.2">
      <c r="A11" s="58" t="s">
        <v>588</v>
      </c>
      <c r="B11" s="59" t="s">
        <v>57</v>
      </c>
      <c r="C11" s="67">
        <v>21</v>
      </c>
      <c r="D11" s="76">
        <f t="shared" si="0"/>
        <v>322727.27272727271</v>
      </c>
      <c r="E11" s="76">
        <f t="shared" si="0"/>
        <v>322727.27272727271</v>
      </c>
      <c r="F11" s="76">
        <f t="shared" si="0"/>
        <v>322727.27272727271</v>
      </c>
      <c r="G11" s="76">
        <f t="shared" si="1"/>
        <v>916363.63636363624</v>
      </c>
      <c r="H11" s="77">
        <f t="shared" si="2"/>
        <v>87272.727272727265</v>
      </c>
    </row>
    <row r="12" spans="1:8" x14ac:dyDescent="0.2">
      <c r="A12" s="58" t="s">
        <v>589</v>
      </c>
      <c r="B12" s="59" t="s">
        <v>59</v>
      </c>
      <c r="C12" s="67">
        <v>30</v>
      </c>
      <c r="D12" s="76">
        <f t="shared" si="0"/>
        <v>445454.54545454541</v>
      </c>
      <c r="E12" s="76">
        <f t="shared" si="0"/>
        <v>445454.54545454541</v>
      </c>
      <c r="F12" s="76">
        <f t="shared" si="0"/>
        <v>445454.54545454541</v>
      </c>
      <c r="G12" s="76">
        <f t="shared" si="1"/>
        <v>1309090.9090909089</v>
      </c>
      <c r="H12" s="77">
        <f t="shared" si="2"/>
        <v>87272.727272727265</v>
      </c>
    </row>
    <row r="13" spans="1:8" x14ac:dyDescent="0.2">
      <c r="A13" s="62" t="s">
        <v>590</v>
      </c>
      <c r="B13" s="59" t="s">
        <v>61</v>
      </c>
      <c r="C13" s="67">
        <v>21</v>
      </c>
      <c r="D13" s="76">
        <f t="shared" si="0"/>
        <v>322727.27272727271</v>
      </c>
      <c r="E13" s="76">
        <f t="shared" si="0"/>
        <v>322727.27272727271</v>
      </c>
      <c r="F13" s="76">
        <f t="shared" si="0"/>
        <v>322727.27272727271</v>
      </c>
      <c r="G13" s="76">
        <f t="shared" si="1"/>
        <v>916363.63636363624</v>
      </c>
      <c r="H13" s="77">
        <f t="shared" si="2"/>
        <v>87272.727272727265</v>
      </c>
    </row>
    <row r="14" spans="1:8" x14ac:dyDescent="0.2">
      <c r="A14" s="62" t="s">
        <v>591</v>
      </c>
      <c r="B14" s="59" t="s">
        <v>66</v>
      </c>
      <c r="C14" s="67">
        <v>20</v>
      </c>
      <c r="D14" s="76">
        <f t="shared" si="0"/>
        <v>309090.90909090906</v>
      </c>
      <c r="E14" s="76">
        <f t="shared" si="0"/>
        <v>309090.90909090906</v>
      </c>
      <c r="F14" s="76">
        <f t="shared" si="0"/>
        <v>309090.90909090906</v>
      </c>
      <c r="G14" s="76">
        <f t="shared" si="1"/>
        <v>872727.27272727271</v>
      </c>
      <c r="H14" s="77">
        <f t="shared" si="2"/>
        <v>87272.727272727265</v>
      </c>
    </row>
    <row r="15" spans="1:8" x14ac:dyDescent="0.2">
      <c r="A15" s="62" t="s">
        <v>592</v>
      </c>
      <c r="B15" s="59" t="s">
        <v>69</v>
      </c>
      <c r="C15" s="67">
        <v>24</v>
      </c>
      <c r="D15" s="76">
        <f t="shared" si="0"/>
        <v>363636.36363636365</v>
      </c>
      <c r="E15" s="76">
        <f t="shared" si="0"/>
        <v>363636.36363636365</v>
      </c>
      <c r="F15" s="76">
        <f t="shared" si="0"/>
        <v>363636.36363636365</v>
      </c>
      <c r="G15" s="76">
        <f t="shared" si="1"/>
        <v>1047272.7272727272</v>
      </c>
      <c r="H15" s="77">
        <f t="shared" si="2"/>
        <v>87272.727272727265</v>
      </c>
    </row>
    <row r="16" spans="1:8" x14ac:dyDescent="0.2">
      <c r="A16" s="62" t="s">
        <v>220</v>
      </c>
      <c r="B16" s="59" t="s">
        <v>71</v>
      </c>
      <c r="C16" s="67">
        <v>20</v>
      </c>
      <c r="D16" s="76">
        <f t="shared" si="0"/>
        <v>309090.90909090906</v>
      </c>
      <c r="E16" s="76">
        <f t="shared" si="0"/>
        <v>309090.90909090906</v>
      </c>
      <c r="F16" s="76">
        <f t="shared" si="0"/>
        <v>309090.90909090906</v>
      </c>
      <c r="G16" s="76">
        <f t="shared" si="1"/>
        <v>872727.27272727271</v>
      </c>
      <c r="H16" s="77">
        <f t="shared" si="2"/>
        <v>87272.727272727265</v>
      </c>
    </row>
    <row r="17" spans="1:8" x14ac:dyDescent="0.2">
      <c r="A17" s="62" t="s">
        <v>226</v>
      </c>
      <c r="B17" s="59" t="s">
        <v>74</v>
      </c>
      <c r="C17" s="67">
        <v>22</v>
      </c>
      <c r="D17" s="76">
        <f t="shared" si="0"/>
        <v>336363.63636363635</v>
      </c>
      <c r="E17" s="76">
        <f t="shared" si="0"/>
        <v>336363.63636363635</v>
      </c>
      <c r="F17" s="76">
        <f t="shared" si="0"/>
        <v>336363.63636363635</v>
      </c>
      <c r="G17" s="76">
        <f t="shared" si="1"/>
        <v>959999.99999999988</v>
      </c>
      <c r="H17" s="77">
        <f t="shared" si="2"/>
        <v>87272.727272727265</v>
      </c>
    </row>
    <row r="18" spans="1:8" x14ac:dyDescent="0.2">
      <c r="A18" s="62" t="s">
        <v>223</v>
      </c>
      <c r="B18" s="59" t="s">
        <v>76</v>
      </c>
      <c r="C18" s="67">
        <v>21</v>
      </c>
      <c r="D18" s="76">
        <f t="shared" si="0"/>
        <v>322727.27272727271</v>
      </c>
      <c r="E18" s="76">
        <f t="shared" si="0"/>
        <v>322727.27272727271</v>
      </c>
      <c r="F18" s="76">
        <f t="shared" si="0"/>
        <v>322727.27272727271</v>
      </c>
      <c r="G18" s="76">
        <f t="shared" si="1"/>
        <v>916363.63636363624</v>
      </c>
      <c r="H18" s="77">
        <f t="shared" si="2"/>
        <v>87272.727272727265</v>
      </c>
    </row>
    <row r="19" spans="1:8" x14ac:dyDescent="0.2">
      <c r="A19" s="62" t="s">
        <v>593</v>
      </c>
      <c r="B19" s="59" t="s">
        <v>78</v>
      </c>
      <c r="C19" s="67">
        <v>26</v>
      </c>
      <c r="D19" s="76">
        <f t="shared" si="0"/>
        <v>390909.09090909088</v>
      </c>
      <c r="E19" s="76">
        <f t="shared" si="0"/>
        <v>390909.09090909088</v>
      </c>
      <c r="F19" s="76">
        <f t="shared" si="0"/>
        <v>390909.09090909088</v>
      </c>
      <c r="G19" s="76">
        <f t="shared" si="1"/>
        <v>1134545.4545454544</v>
      </c>
      <c r="H19" s="77">
        <f t="shared" si="2"/>
        <v>87272.727272727265</v>
      </c>
    </row>
    <row r="20" spans="1:8" x14ac:dyDescent="0.2">
      <c r="A20" s="62" t="s">
        <v>594</v>
      </c>
      <c r="B20" s="59" t="s">
        <v>80</v>
      </c>
      <c r="C20" s="67">
        <v>20</v>
      </c>
      <c r="D20" s="76">
        <f t="shared" si="0"/>
        <v>309090.90909090906</v>
      </c>
      <c r="E20" s="76">
        <f t="shared" si="0"/>
        <v>309090.90909090906</v>
      </c>
      <c r="F20" s="76">
        <f t="shared" si="0"/>
        <v>309090.90909090906</v>
      </c>
      <c r="G20" s="76">
        <f t="shared" si="1"/>
        <v>872727.27272727271</v>
      </c>
      <c r="H20" s="77">
        <f t="shared" si="2"/>
        <v>87272.727272727265</v>
      </c>
    </row>
    <row r="21" spans="1:8" x14ac:dyDescent="0.2">
      <c r="A21" s="62" t="s">
        <v>595</v>
      </c>
      <c r="B21" s="59" t="s">
        <v>82</v>
      </c>
      <c r="C21" s="67">
        <v>22</v>
      </c>
      <c r="D21" s="76">
        <f t="shared" si="0"/>
        <v>336363.63636363635</v>
      </c>
      <c r="E21" s="76">
        <f t="shared" si="0"/>
        <v>336363.63636363635</v>
      </c>
      <c r="F21" s="76">
        <f t="shared" si="0"/>
        <v>336363.63636363635</v>
      </c>
      <c r="G21" s="76">
        <f t="shared" si="1"/>
        <v>959999.99999999988</v>
      </c>
      <c r="H21" s="77">
        <f t="shared" si="2"/>
        <v>87272.727272727265</v>
      </c>
    </row>
    <row r="22" spans="1:8" x14ac:dyDescent="0.2">
      <c r="A22" s="62" t="s">
        <v>596</v>
      </c>
      <c r="B22" s="59" t="s">
        <v>84</v>
      </c>
      <c r="C22" s="67">
        <v>23</v>
      </c>
      <c r="D22" s="76">
        <f t="shared" si="0"/>
        <v>350000</v>
      </c>
      <c r="E22" s="76">
        <f t="shared" si="0"/>
        <v>350000</v>
      </c>
      <c r="F22" s="76">
        <f t="shared" si="0"/>
        <v>350000</v>
      </c>
      <c r="G22" s="76">
        <f t="shared" si="1"/>
        <v>1003636.3636363635</v>
      </c>
      <c r="H22" s="77">
        <f t="shared" si="2"/>
        <v>87272.727272727265</v>
      </c>
    </row>
    <row r="23" spans="1:8" x14ac:dyDescent="0.2">
      <c r="A23" s="62" t="s">
        <v>597</v>
      </c>
      <c r="B23" s="59" t="s">
        <v>86</v>
      </c>
      <c r="C23" s="67">
        <v>20</v>
      </c>
      <c r="D23" s="76">
        <f t="shared" si="0"/>
        <v>309090.90909090906</v>
      </c>
      <c r="E23" s="76">
        <f t="shared" si="0"/>
        <v>309090.90909090906</v>
      </c>
      <c r="F23" s="76">
        <f t="shared" si="0"/>
        <v>309090.90909090906</v>
      </c>
      <c r="G23" s="76">
        <f t="shared" si="1"/>
        <v>872727.27272727271</v>
      </c>
      <c r="H23" s="77">
        <f t="shared" si="2"/>
        <v>87272.727272727265</v>
      </c>
    </row>
    <row r="24" spans="1:8" x14ac:dyDescent="0.2">
      <c r="A24" s="62" t="s">
        <v>598</v>
      </c>
      <c r="B24" s="59" t="s">
        <v>88</v>
      </c>
      <c r="C24" s="67">
        <v>21</v>
      </c>
      <c r="D24" s="76">
        <f t="shared" si="0"/>
        <v>322727.27272727271</v>
      </c>
      <c r="E24" s="76">
        <f t="shared" si="0"/>
        <v>322727.27272727271</v>
      </c>
      <c r="F24" s="76">
        <f t="shared" si="0"/>
        <v>322727.27272727271</v>
      </c>
      <c r="G24" s="76">
        <f t="shared" si="1"/>
        <v>916363.63636363624</v>
      </c>
      <c r="H24" s="77">
        <f t="shared" si="2"/>
        <v>87272.727272727265</v>
      </c>
    </row>
    <row r="25" spans="1:8" x14ac:dyDescent="0.2">
      <c r="A25" s="62" t="s">
        <v>599</v>
      </c>
      <c r="B25" s="59" t="s">
        <v>90</v>
      </c>
      <c r="C25" s="67">
        <v>24</v>
      </c>
      <c r="D25" s="76">
        <f t="shared" si="0"/>
        <v>363636.36363636365</v>
      </c>
      <c r="E25" s="76">
        <f t="shared" si="0"/>
        <v>363636.36363636365</v>
      </c>
      <c r="F25" s="76">
        <f t="shared" si="0"/>
        <v>363636.36363636365</v>
      </c>
      <c r="G25" s="76">
        <f t="shared" si="1"/>
        <v>1047272.7272727272</v>
      </c>
      <c r="H25" s="77">
        <f t="shared" si="2"/>
        <v>87272.727272727265</v>
      </c>
    </row>
    <row r="26" spans="1:8" x14ac:dyDescent="0.2">
      <c r="A26" s="62" t="s">
        <v>600</v>
      </c>
      <c r="B26" s="59" t="s">
        <v>92</v>
      </c>
      <c r="C26" s="67">
        <v>24</v>
      </c>
      <c r="D26" s="76">
        <f t="shared" si="0"/>
        <v>363636.36363636365</v>
      </c>
      <c r="E26" s="76">
        <f t="shared" si="0"/>
        <v>363636.36363636365</v>
      </c>
      <c r="F26" s="76">
        <f t="shared" si="0"/>
        <v>363636.36363636365</v>
      </c>
      <c r="G26" s="76">
        <f t="shared" si="1"/>
        <v>1047272.7272727272</v>
      </c>
      <c r="H26" s="77">
        <f t="shared" si="2"/>
        <v>87272.727272727265</v>
      </c>
    </row>
    <row r="27" spans="1:8" x14ac:dyDescent="0.2">
      <c r="A27" s="62" t="s">
        <v>601</v>
      </c>
      <c r="B27" s="59" t="s">
        <v>94</v>
      </c>
      <c r="C27" s="67">
        <v>20</v>
      </c>
      <c r="D27" s="76">
        <f t="shared" si="0"/>
        <v>309090.90909090906</v>
      </c>
      <c r="E27" s="76">
        <f t="shared" si="0"/>
        <v>309090.90909090906</v>
      </c>
      <c r="F27" s="76">
        <f t="shared" si="0"/>
        <v>309090.90909090906</v>
      </c>
      <c r="G27" s="76">
        <f t="shared" si="1"/>
        <v>872727.27272727271</v>
      </c>
      <c r="H27" s="77">
        <f t="shared" si="2"/>
        <v>87272.727272727265</v>
      </c>
    </row>
    <row r="28" spans="1:8" x14ac:dyDescent="0.2">
      <c r="A28" s="62" t="s">
        <v>602</v>
      </c>
      <c r="B28" s="59" t="s">
        <v>96</v>
      </c>
      <c r="C28" s="67">
        <v>23</v>
      </c>
      <c r="D28" s="76">
        <f t="shared" si="0"/>
        <v>350000</v>
      </c>
      <c r="E28" s="76">
        <f t="shared" si="0"/>
        <v>350000</v>
      </c>
      <c r="F28" s="76">
        <f t="shared" si="0"/>
        <v>350000</v>
      </c>
      <c r="G28" s="76">
        <f t="shared" si="1"/>
        <v>1003636.3636363635</v>
      </c>
      <c r="H28" s="77">
        <f t="shared" si="2"/>
        <v>87272.727272727265</v>
      </c>
    </row>
    <row r="29" spans="1:8" x14ac:dyDescent="0.2">
      <c r="A29" s="62" t="s">
        <v>603</v>
      </c>
      <c r="B29" s="59" t="s">
        <v>98</v>
      </c>
      <c r="C29" s="67">
        <v>21</v>
      </c>
      <c r="D29" s="76">
        <f t="shared" si="0"/>
        <v>322727.27272727271</v>
      </c>
      <c r="E29" s="76">
        <f t="shared" si="0"/>
        <v>322727.27272727271</v>
      </c>
      <c r="F29" s="76">
        <f t="shared" si="0"/>
        <v>322727.27272727271</v>
      </c>
      <c r="G29" s="76">
        <f t="shared" si="1"/>
        <v>916363.63636363624</v>
      </c>
      <c r="H29" s="77">
        <f t="shared" si="2"/>
        <v>87272.727272727265</v>
      </c>
    </row>
    <row r="30" spans="1:8" x14ac:dyDescent="0.2">
      <c r="A30" s="63" t="s">
        <v>604</v>
      </c>
      <c r="B30" s="59" t="s">
        <v>100</v>
      </c>
      <c r="C30" s="67">
        <v>71</v>
      </c>
      <c r="D30" s="76">
        <f t="shared" si="0"/>
        <v>1004545.4545454545</v>
      </c>
      <c r="E30" s="76">
        <f t="shared" si="0"/>
        <v>1004545.4545454545</v>
      </c>
      <c r="F30" s="76">
        <f t="shared" si="0"/>
        <v>1004545.4545454545</v>
      </c>
      <c r="G30" s="76">
        <f t="shared" si="1"/>
        <v>3098181.8181818179</v>
      </c>
      <c r="H30" s="77">
        <f t="shared" si="2"/>
        <v>87272.727272727265</v>
      </c>
    </row>
    <row r="31" spans="1:8" x14ac:dyDescent="0.2">
      <c r="A31" s="63" t="s">
        <v>605</v>
      </c>
      <c r="B31" s="59" t="s">
        <v>105</v>
      </c>
      <c r="C31" s="67">
        <v>32</v>
      </c>
      <c r="D31" s="76">
        <f t="shared" si="0"/>
        <v>472727.27272727271</v>
      </c>
      <c r="E31" s="76">
        <f t="shared" si="0"/>
        <v>472727.27272727271</v>
      </c>
      <c r="F31" s="76">
        <f t="shared" si="0"/>
        <v>472727.27272727271</v>
      </c>
      <c r="G31" s="76">
        <f t="shared" si="1"/>
        <v>1396363.6363636362</v>
      </c>
      <c r="H31" s="77">
        <f t="shared" si="2"/>
        <v>87272.727272727265</v>
      </c>
    </row>
    <row r="32" spans="1:8" x14ac:dyDescent="0.2">
      <c r="A32" s="63" t="s">
        <v>606</v>
      </c>
      <c r="B32" s="59" t="s">
        <v>109</v>
      </c>
      <c r="C32" s="67">
        <v>16</v>
      </c>
      <c r="D32" s="76">
        <f t="shared" si="0"/>
        <v>254545.45454545453</v>
      </c>
      <c r="E32" s="76">
        <f t="shared" si="0"/>
        <v>254545.45454545453</v>
      </c>
      <c r="F32" s="76">
        <f t="shared" si="0"/>
        <v>254545.45454545453</v>
      </c>
      <c r="G32" s="76">
        <f t="shared" si="1"/>
        <v>698181.81818181812</v>
      </c>
      <c r="H32" s="77">
        <f t="shared" si="2"/>
        <v>87272.727272727265</v>
      </c>
    </row>
    <row r="33" spans="1:8" x14ac:dyDescent="0.2">
      <c r="A33" s="63" t="s">
        <v>607</v>
      </c>
      <c r="B33" s="59" t="s">
        <v>111</v>
      </c>
      <c r="C33" s="67">
        <v>40</v>
      </c>
      <c r="D33" s="76">
        <f t="shared" si="0"/>
        <v>581818.18181818177</v>
      </c>
      <c r="E33" s="76">
        <f t="shared" si="0"/>
        <v>581818.18181818177</v>
      </c>
      <c r="F33" s="76">
        <f t="shared" si="0"/>
        <v>581818.18181818177</v>
      </c>
      <c r="G33" s="76">
        <f t="shared" si="1"/>
        <v>1745454.5454545454</v>
      </c>
      <c r="H33" s="77">
        <f t="shared" si="2"/>
        <v>87272.727272727265</v>
      </c>
    </row>
    <row r="34" spans="1:8" x14ac:dyDescent="0.2">
      <c r="A34" s="63" t="s">
        <v>608</v>
      </c>
      <c r="B34" s="59" t="s">
        <v>113</v>
      </c>
      <c r="C34" s="67">
        <v>64</v>
      </c>
      <c r="D34" s="76">
        <f t="shared" si="0"/>
        <v>909090.90909090894</v>
      </c>
      <c r="E34" s="76">
        <f t="shared" si="0"/>
        <v>909090.90909090894</v>
      </c>
      <c r="F34" s="76">
        <f t="shared" si="0"/>
        <v>909090.90909090894</v>
      </c>
      <c r="G34" s="76">
        <f t="shared" si="1"/>
        <v>2792727.2727272725</v>
      </c>
      <c r="H34" s="77">
        <f t="shared" si="2"/>
        <v>87272.727272727265</v>
      </c>
    </row>
    <row r="35" spans="1:8" x14ac:dyDescent="0.2">
      <c r="A35" s="63" t="s">
        <v>609</v>
      </c>
      <c r="B35" s="59" t="s">
        <v>118</v>
      </c>
      <c r="C35" s="67">
        <v>64</v>
      </c>
      <c r="D35" s="76">
        <f t="shared" si="0"/>
        <v>909090.90909090894</v>
      </c>
      <c r="E35" s="76">
        <f t="shared" si="0"/>
        <v>909090.90909090894</v>
      </c>
      <c r="F35" s="76">
        <f t="shared" si="0"/>
        <v>909090.90909090894</v>
      </c>
      <c r="G35" s="76">
        <f t="shared" si="1"/>
        <v>2792727.2727272725</v>
      </c>
      <c r="H35" s="77">
        <f t="shared" si="2"/>
        <v>87272.727272727265</v>
      </c>
    </row>
    <row r="36" spans="1:8" x14ac:dyDescent="0.2">
      <c r="A36" s="63" t="s">
        <v>610</v>
      </c>
      <c r="B36" s="59" t="s">
        <v>120</v>
      </c>
      <c r="C36" s="67">
        <v>65</v>
      </c>
      <c r="D36" s="76">
        <f t="shared" si="0"/>
        <v>922727.27272727259</v>
      </c>
      <c r="E36" s="76">
        <f t="shared" si="0"/>
        <v>922727.27272727259</v>
      </c>
      <c r="F36" s="76">
        <f t="shared" si="0"/>
        <v>922727.27272727259</v>
      </c>
      <c r="G36" s="76">
        <f t="shared" si="1"/>
        <v>2836363.6363636362</v>
      </c>
      <c r="H36" s="77">
        <f t="shared" si="2"/>
        <v>87272.727272727265</v>
      </c>
    </row>
    <row r="37" spans="1:8" x14ac:dyDescent="0.2">
      <c r="A37" s="63" t="s">
        <v>611</v>
      </c>
      <c r="B37" s="59" t="s">
        <v>122</v>
      </c>
      <c r="C37" s="67">
        <v>64</v>
      </c>
      <c r="D37" s="76">
        <f t="shared" si="0"/>
        <v>909090.90909090894</v>
      </c>
      <c r="E37" s="76">
        <f t="shared" si="0"/>
        <v>909090.90909090894</v>
      </c>
      <c r="F37" s="76">
        <f t="shared" si="0"/>
        <v>909090.90909090894</v>
      </c>
      <c r="G37" s="76">
        <f t="shared" si="1"/>
        <v>2792727.2727272725</v>
      </c>
      <c r="H37" s="77">
        <f t="shared" si="2"/>
        <v>87272.727272727265</v>
      </c>
    </row>
    <row r="38" spans="1:8" x14ac:dyDescent="0.2">
      <c r="A38" s="63" t="s">
        <v>612</v>
      </c>
      <c r="B38" s="59" t="s">
        <v>124</v>
      </c>
      <c r="C38" s="67">
        <v>64</v>
      </c>
      <c r="D38" s="76">
        <f t="shared" si="0"/>
        <v>909090.90909090894</v>
      </c>
      <c r="E38" s="76">
        <f t="shared" si="0"/>
        <v>909090.90909090894</v>
      </c>
      <c r="F38" s="76">
        <f t="shared" si="0"/>
        <v>909090.90909090894</v>
      </c>
      <c r="G38" s="76">
        <f t="shared" si="1"/>
        <v>2792727.2727272725</v>
      </c>
      <c r="H38" s="77">
        <f t="shared" si="2"/>
        <v>87272.727272727265</v>
      </c>
    </row>
    <row r="39" spans="1:8" x14ac:dyDescent="0.2">
      <c r="A39" s="62" t="s">
        <v>613</v>
      </c>
      <c r="B39" s="59" t="s">
        <v>126</v>
      </c>
      <c r="C39" s="67">
        <v>20</v>
      </c>
      <c r="D39" s="76">
        <f t="shared" si="0"/>
        <v>309090.90909090906</v>
      </c>
      <c r="E39" s="76">
        <f t="shared" si="0"/>
        <v>309090.90909090906</v>
      </c>
      <c r="F39" s="76">
        <f t="shared" si="0"/>
        <v>309090.90909090906</v>
      </c>
      <c r="G39" s="76">
        <f t="shared" si="1"/>
        <v>872727.27272727271</v>
      </c>
      <c r="H39" s="77">
        <f t="shared" si="2"/>
        <v>87272.727272727265</v>
      </c>
    </row>
    <row r="40" spans="1:8" x14ac:dyDescent="0.2">
      <c r="A40" s="62" t="s">
        <v>614</v>
      </c>
      <c r="B40" s="59" t="s">
        <v>128</v>
      </c>
      <c r="C40" s="67">
        <v>20</v>
      </c>
      <c r="D40" s="76">
        <f t="shared" si="0"/>
        <v>309090.90909090906</v>
      </c>
      <c r="E40" s="76">
        <f t="shared" si="0"/>
        <v>309090.90909090906</v>
      </c>
      <c r="F40" s="76">
        <f t="shared" si="0"/>
        <v>309090.90909090906</v>
      </c>
      <c r="G40" s="76">
        <f t="shared" si="1"/>
        <v>872727.27272727271</v>
      </c>
      <c r="H40" s="77">
        <f t="shared" si="2"/>
        <v>87272.727272727265</v>
      </c>
    </row>
    <row r="41" spans="1:8" x14ac:dyDescent="0.2">
      <c r="A41" s="62" t="s">
        <v>615</v>
      </c>
      <c r="B41" s="59" t="s">
        <v>130</v>
      </c>
      <c r="C41" s="67">
        <v>45</v>
      </c>
      <c r="D41" s="76">
        <f t="shared" si="0"/>
        <v>650000</v>
      </c>
      <c r="E41" s="76">
        <f t="shared" si="0"/>
        <v>650000</v>
      </c>
      <c r="F41" s="76">
        <f t="shared" si="0"/>
        <v>650000</v>
      </c>
      <c r="G41" s="76">
        <f t="shared" si="1"/>
        <v>1963636.3636363635</v>
      </c>
      <c r="H41" s="77">
        <f t="shared" si="2"/>
        <v>87272.727272727265</v>
      </c>
    </row>
    <row r="42" spans="1:8" x14ac:dyDescent="0.2">
      <c r="A42" s="62" t="s">
        <v>616</v>
      </c>
      <c r="B42" s="59" t="s">
        <v>132</v>
      </c>
      <c r="C42" s="67">
        <v>24</v>
      </c>
      <c r="D42" s="76">
        <f t="shared" si="0"/>
        <v>363636.36363636365</v>
      </c>
      <c r="E42" s="76">
        <f t="shared" si="0"/>
        <v>363636.36363636365</v>
      </c>
      <c r="F42" s="76">
        <f t="shared" si="0"/>
        <v>363636.36363636365</v>
      </c>
      <c r="G42" s="76">
        <f t="shared" si="1"/>
        <v>1047272.7272727272</v>
      </c>
      <c r="H42" s="77">
        <f t="shared" si="2"/>
        <v>87272.727272727265</v>
      </c>
    </row>
    <row r="43" spans="1:8" x14ac:dyDescent="0.2">
      <c r="A43" s="62" t="s">
        <v>617</v>
      </c>
      <c r="B43" s="59" t="s">
        <v>134</v>
      </c>
      <c r="C43" s="67">
        <v>22</v>
      </c>
      <c r="D43" s="76">
        <f t="shared" si="0"/>
        <v>336363.63636363635</v>
      </c>
      <c r="E43" s="76">
        <f t="shared" si="0"/>
        <v>336363.63636363635</v>
      </c>
      <c r="F43" s="76">
        <f t="shared" si="0"/>
        <v>336363.63636363635</v>
      </c>
      <c r="G43" s="76">
        <f t="shared" si="1"/>
        <v>959999.99999999988</v>
      </c>
      <c r="H43" s="77">
        <f t="shared" si="2"/>
        <v>87272.727272727265</v>
      </c>
    </row>
    <row r="44" spans="1:8" x14ac:dyDescent="0.2">
      <c r="A44" s="62" t="s">
        <v>618</v>
      </c>
      <c r="B44" s="59" t="s">
        <v>136</v>
      </c>
      <c r="C44" s="67">
        <v>22</v>
      </c>
      <c r="D44" s="76">
        <f t="shared" si="0"/>
        <v>336363.63636363635</v>
      </c>
      <c r="E44" s="76">
        <f t="shared" si="0"/>
        <v>336363.63636363635</v>
      </c>
      <c r="F44" s="76">
        <f t="shared" si="0"/>
        <v>336363.63636363635</v>
      </c>
      <c r="G44" s="76">
        <f t="shared" si="1"/>
        <v>959999.99999999988</v>
      </c>
      <c r="H44" s="77">
        <f t="shared" si="2"/>
        <v>87272.727272727265</v>
      </c>
    </row>
    <row r="45" spans="1:8" x14ac:dyDescent="0.2">
      <c r="A45" s="62" t="s">
        <v>619</v>
      </c>
      <c r="B45" s="59" t="s">
        <v>138</v>
      </c>
      <c r="C45" s="67">
        <v>24</v>
      </c>
      <c r="D45" s="76">
        <f t="shared" si="0"/>
        <v>363636.36363636365</v>
      </c>
      <c r="E45" s="76">
        <f t="shared" si="0"/>
        <v>363636.36363636365</v>
      </c>
      <c r="F45" s="76">
        <f t="shared" si="0"/>
        <v>363636.36363636365</v>
      </c>
      <c r="G45" s="76">
        <f t="shared" si="1"/>
        <v>1047272.7272727272</v>
      </c>
      <c r="H45" s="77">
        <f t="shared" si="2"/>
        <v>87272.727272727265</v>
      </c>
    </row>
    <row r="46" spans="1:8" x14ac:dyDescent="0.2">
      <c r="A46" s="62" t="s">
        <v>620</v>
      </c>
      <c r="B46" s="59" t="s">
        <v>141</v>
      </c>
      <c r="C46" s="67">
        <v>19</v>
      </c>
      <c r="D46" s="76">
        <f t="shared" si="0"/>
        <v>295454.54545454541</v>
      </c>
      <c r="E46" s="76">
        <f t="shared" si="0"/>
        <v>295454.54545454541</v>
      </c>
      <c r="F46" s="76">
        <f t="shared" si="0"/>
        <v>295454.54545454541</v>
      </c>
      <c r="G46" s="76">
        <f t="shared" si="1"/>
        <v>829090.90909090906</v>
      </c>
      <c r="H46" s="77">
        <f t="shared" si="2"/>
        <v>87272.727272727265</v>
      </c>
    </row>
    <row r="47" spans="1:8" x14ac:dyDescent="0.2">
      <c r="A47" s="63" t="s">
        <v>621</v>
      </c>
      <c r="B47" s="59" t="s">
        <v>143</v>
      </c>
      <c r="C47" s="67">
        <v>57</v>
      </c>
      <c r="D47" s="76">
        <f t="shared" si="0"/>
        <v>813636.36363636353</v>
      </c>
      <c r="E47" s="76">
        <f t="shared" si="0"/>
        <v>813636.36363636353</v>
      </c>
      <c r="F47" s="76">
        <f t="shared" si="0"/>
        <v>813636.36363636353</v>
      </c>
      <c r="G47" s="76">
        <f t="shared" si="1"/>
        <v>2487272.7272727271</v>
      </c>
      <c r="H47" s="77">
        <f t="shared" si="2"/>
        <v>87272.727272727265</v>
      </c>
    </row>
    <row r="48" spans="1:8" x14ac:dyDescent="0.2">
      <c r="A48" s="63" t="s">
        <v>622</v>
      </c>
      <c r="B48" s="59" t="s">
        <v>145</v>
      </c>
      <c r="C48" s="67">
        <v>26</v>
      </c>
      <c r="D48" s="76">
        <f t="shared" si="0"/>
        <v>390909.09090909088</v>
      </c>
      <c r="E48" s="76">
        <f t="shared" si="0"/>
        <v>390909.09090909088</v>
      </c>
      <c r="F48" s="76">
        <f t="shared" si="0"/>
        <v>390909.09090909088</v>
      </c>
      <c r="G48" s="76">
        <f t="shared" si="1"/>
        <v>1134545.4545454544</v>
      </c>
      <c r="H48" s="77">
        <f t="shared" si="2"/>
        <v>87272.727272727265</v>
      </c>
    </row>
    <row r="49" spans="1:8" x14ac:dyDescent="0.2">
      <c r="A49" s="63" t="s">
        <v>623</v>
      </c>
      <c r="B49" s="59" t="s">
        <v>148</v>
      </c>
      <c r="C49" s="67">
        <v>28</v>
      </c>
      <c r="D49" s="76">
        <f t="shared" si="0"/>
        <v>418181.81818181812</v>
      </c>
      <c r="E49" s="76">
        <f t="shared" si="0"/>
        <v>418181.81818181812</v>
      </c>
      <c r="F49" s="76">
        <f t="shared" si="0"/>
        <v>418181.81818181812</v>
      </c>
      <c r="G49" s="76">
        <f t="shared" si="1"/>
        <v>1221818.1818181816</v>
      </c>
      <c r="H49" s="77">
        <f t="shared" si="2"/>
        <v>87272.727272727265</v>
      </c>
    </row>
    <row r="50" spans="1:8" x14ac:dyDescent="0.2">
      <c r="A50" s="63" t="s">
        <v>624</v>
      </c>
      <c r="B50" s="59" t="s">
        <v>150</v>
      </c>
      <c r="C50" s="67">
        <v>20</v>
      </c>
      <c r="D50" s="76">
        <f t="shared" si="0"/>
        <v>309090.90909090906</v>
      </c>
      <c r="E50" s="76">
        <f t="shared" si="0"/>
        <v>309090.90909090906</v>
      </c>
      <c r="F50" s="76">
        <f t="shared" si="0"/>
        <v>309090.90909090906</v>
      </c>
      <c r="G50" s="76">
        <f t="shared" si="1"/>
        <v>872727.27272727271</v>
      </c>
      <c r="H50" s="77">
        <f t="shared" si="2"/>
        <v>87272.727272727265</v>
      </c>
    </row>
    <row r="51" spans="1:8" x14ac:dyDescent="0.2">
      <c r="A51" s="63" t="s">
        <v>625</v>
      </c>
      <c r="B51" s="59" t="s">
        <v>152</v>
      </c>
      <c r="C51" s="67">
        <v>70</v>
      </c>
      <c r="D51" s="76">
        <f t="shared" si="0"/>
        <v>990909.09090909082</v>
      </c>
      <c r="E51" s="76">
        <f t="shared" si="0"/>
        <v>990909.09090909082</v>
      </c>
      <c r="F51" s="76">
        <f t="shared" si="0"/>
        <v>990909.09090909082</v>
      </c>
      <c r="G51" s="76">
        <f t="shared" si="1"/>
        <v>3054545.4545454541</v>
      </c>
      <c r="H51" s="77">
        <f t="shared" si="2"/>
        <v>87272.727272727265</v>
      </c>
    </row>
    <row r="52" spans="1:8" x14ac:dyDescent="0.2">
      <c r="A52" s="63" t="s">
        <v>626</v>
      </c>
      <c r="B52" s="59" t="s">
        <v>156</v>
      </c>
      <c r="C52" s="67">
        <v>42</v>
      </c>
      <c r="D52" s="76">
        <f t="shared" si="0"/>
        <v>609090.90909090906</v>
      </c>
      <c r="E52" s="76">
        <f t="shared" si="0"/>
        <v>609090.90909090906</v>
      </c>
      <c r="F52" s="76">
        <f t="shared" si="0"/>
        <v>609090.90909090906</v>
      </c>
      <c r="G52" s="76">
        <f t="shared" si="1"/>
        <v>1832727.2727272725</v>
      </c>
      <c r="H52" s="77">
        <f t="shared" si="2"/>
        <v>87272.727272727265</v>
      </c>
    </row>
    <row r="53" spans="1:8" x14ac:dyDescent="0.2">
      <c r="A53" s="63" t="s">
        <v>627</v>
      </c>
      <c r="B53" s="59" t="s">
        <v>158</v>
      </c>
      <c r="C53" s="67">
        <v>20</v>
      </c>
      <c r="D53" s="76">
        <f t="shared" si="0"/>
        <v>309090.90909090906</v>
      </c>
      <c r="E53" s="76">
        <f t="shared" si="0"/>
        <v>309090.90909090906</v>
      </c>
      <c r="F53" s="76">
        <f t="shared" si="0"/>
        <v>309090.90909090906</v>
      </c>
      <c r="G53" s="76">
        <f t="shared" si="1"/>
        <v>872727.27272727271</v>
      </c>
      <c r="H53" s="77">
        <f t="shared" si="2"/>
        <v>87272.727272727265</v>
      </c>
    </row>
    <row r="54" spans="1:8" x14ac:dyDescent="0.2">
      <c r="A54" s="63" t="s">
        <v>628</v>
      </c>
      <c r="B54" s="59" t="s">
        <v>160</v>
      </c>
      <c r="C54" s="67">
        <v>26</v>
      </c>
      <c r="D54" s="76">
        <f t="shared" si="0"/>
        <v>390909.09090909088</v>
      </c>
      <c r="E54" s="76">
        <f t="shared" si="0"/>
        <v>390909.09090909088</v>
      </c>
      <c r="F54" s="76">
        <f t="shared" si="0"/>
        <v>390909.09090909088</v>
      </c>
      <c r="G54" s="76">
        <f t="shared" si="1"/>
        <v>1134545.4545454544</v>
      </c>
      <c r="H54" s="77">
        <f t="shared" si="2"/>
        <v>87272.727272727265</v>
      </c>
    </row>
    <row r="55" spans="1:8" x14ac:dyDescent="0.2">
      <c r="A55" s="63" t="s">
        <v>629</v>
      </c>
      <c r="B55" s="59" t="s">
        <v>162</v>
      </c>
      <c r="C55" s="67">
        <v>28</v>
      </c>
      <c r="D55" s="76">
        <f t="shared" si="0"/>
        <v>418181.81818181812</v>
      </c>
      <c r="E55" s="76">
        <f t="shared" si="0"/>
        <v>418181.81818181812</v>
      </c>
      <c r="F55" s="76">
        <f t="shared" si="0"/>
        <v>418181.81818181812</v>
      </c>
      <c r="G55" s="76">
        <f t="shared" si="1"/>
        <v>1221818.1818181816</v>
      </c>
      <c r="H55" s="77">
        <f t="shared" si="2"/>
        <v>87272.727272727265</v>
      </c>
    </row>
    <row r="56" spans="1:8" x14ac:dyDescent="0.2">
      <c r="A56" s="64" t="s">
        <v>630</v>
      </c>
      <c r="B56" s="59" t="s">
        <v>164</v>
      </c>
      <c r="C56" s="67">
        <v>40</v>
      </c>
      <c r="D56" s="76">
        <f t="shared" si="0"/>
        <v>581818.18181818177</v>
      </c>
      <c r="E56" s="76">
        <f t="shared" si="0"/>
        <v>581818.18181818177</v>
      </c>
      <c r="F56" s="76">
        <f t="shared" si="0"/>
        <v>581818.18181818177</v>
      </c>
      <c r="G56" s="76">
        <f t="shared" si="1"/>
        <v>1745454.5454545454</v>
      </c>
      <c r="H56" s="77">
        <f t="shared" si="2"/>
        <v>87272.727272727265</v>
      </c>
    </row>
    <row r="57" spans="1:8" x14ac:dyDescent="0.2">
      <c r="A57" s="64" t="s">
        <v>631</v>
      </c>
      <c r="B57" s="59" t="s">
        <v>166</v>
      </c>
      <c r="C57" s="67">
        <v>28</v>
      </c>
      <c r="D57" s="76">
        <f t="shared" si="0"/>
        <v>418181.81818181812</v>
      </c>
      <c r="E57" s="76">
        <f t="shared" si="0"/>
        <v>418181.81818181812</v>
      </c>
      <c r="F57" s="76">
        <f t="shared" si="0"/>
        <v>418181.81818181812</v>
      </c>
      <c r="G57" s="76">
        <f t="shared" si="1"/>
        <v>1221818.1818181816</v>
      </c>
      <c r="H57" s="77">
        <f t="shared" si="2"/>
        <v>87272.727272727265</v>
      </c>
    </row>
    <row r="58" spans="1:8" x14ac:dyDescent="0.2">
      <c r="A58" s="58" t="s">
        <v>632</v>
      </c>
      <c r="B58" s="59" t="s">
        <v>168</v>
      </c>
      <c r="C58" s="67">
        <v>21</v>
      </c>
      <c r="D58" s="76">
        <f t="shared" si="0"/>
        <v>322727.27272727271</v>
      </c>
      <c r="E58" s="76">
        <f t="shared" si="0"/>
        <v>322727.27272727271</v>
      </c>
      <c r="F58" s="76">
        <f t="shared" si="0"/>
        <v>322727.27272727271</v>
      </c>
      <c r="G58" s="76">
        <f t="shared" si="1"/>
        <v>916363.63636363624</v>
      </c>
      <c r="H58" s="77">
        <f t="shared" si="2"/>
        <v>87272.727272727265</v>
      </c>
    </row>
    <row r="59" spans="1:8" x14ac:dyDescent="0.2">
      <c r="A59" s="58" t="s">
        <v>633</v>
      </c>
      <c r="B59" s="59" t="s">
        <v>171</v>
      </c>
      <c r="C59" s="67">
        <v>21</v>
      </c>
      <c r="D59" s="76">
        <f t="shared" si="0"/>
        <v>322727.27272727271</v>
      </c>
      <c r="E59" s="76">
        <f t="shared" si="0"/>
        <v>322727.27272727271</v>
      </c>
      <c r="F59" s="76">
        <f t="shared" si="0"/>
        <v>322727.27272727271</v>
      </c>
      <c r="G59" s="76">
        <f t="shared" si="1"/>
        <v>916363.63636363624</v>
      </c>
      <c r="H59" s="77">
        <f t="shared" si="2"/>
        <v>87272.727272727265</v>
      </c>
    </row>
    <row r="60" spans="1:8" x14ac:dyDescent="0.2">
      <c r="A60" s="58" t="s">
        <v>634</v>
      </c>
      <c r="B60" s="59" t="s">
        <v>173</v>
      </c>
      <c r="C60" s="67">
        <v>21</v>
      </c>
      <c r="D60" s="76">
        <f t="shared" si="0"/>
        <v>322727.27272727271</v>
      </c>
      <c r="E60" s="76">
        <f t="shared" si="0"/>
        <v>322727.27272727271</v>
      </c>
      <c r="F60" s="76">
        <f t="shared" si="0"/>
        <v>322727.27272727271</v>
      </c>
      <c r="G60" s="76">
        <f t="shared" si="1"/>
        <v>916363.63636363624</v>
      </c>
      <c r="H60" s="77">
        <f t="shared" si="2"/>
        <v>87272.727272727265</v>
      </c>
    </row>
    <row r="61" spans="1:8" x14ac:dyDescent="0.2">
      <c r="A61" s="58" t="s">
        <v>635</v>
      </c>
      <c r="B61" s="59" t="s">
        <v>175</v>
      </c>
      <c r="C61" s="67">
        <v>22</v>
      </c>
      <c r="D61" s="76">
        <f t="shared" si="0"/>
        <v>336363.63636363635</v>
      </c>
      <c r="E61" s="76">
        <f t="shared" si="0"/>
        <v>336363.63636363635</v>
      </c>
      <c r="F61" s="76">
        <f t="shared" si="0"/>
        <v>336363.63636363635</v>
      </c>
      <c r="G61" s="76">
        <f t="shared" si="1"/>
        <v>959999.99999999988</v>
      </c>
      <c r="H61" s="77">
        <f t="shared" si="2"/>
        <v>87272.727272727265</v>
      </c>
    </row>
    <row r="62" spans="1:8" x14ac:dyDescent="0.2">
      <c r="A62" s="58" t="s">
        <v>636</v>
      </c>
      <c r="B62" s="59" t="s">
        <v>177</v>
      </c>
      <c r="C62" s="67">
        <v>21</v>
      </c>
      <c r="D62" s="76">
        <f t="shared" si="0"/>
        <v>322727.27272727271</v>
      </c>
      <c r="E62" s="76">
        <f t="shared" si="0"/>
        <v>322727.27272727271</v>
      </c>
      <c r="F62" s="76">
        <f t="shared" si="0"/>
        <v>322727.27272727271</v>
      </c>
      <c r="G62" s="76">
        <f t="shared" si="1"/>
        <v>916363.63636363624</v>
      </c>
      <c r="H62" s="77">
        <f t="shared" si="2"/>
        <v>87272.727272727265</v>
      </c>
    </row>
    <row r="63" spans="1:8" x14ac:dyDescent="0.2">
      <c r="A63" s="58" t="s">
        <v>637</v>
      </c>
      <c r="B63" s="59" t="s">
        <v>179</v>
      </c>
      <c r="C63" s="67">
        <v>21</v>
      </c>
      <c r="D63" s="76">
        <f t="shared" si="0"/>
        <v>322727.27272727271</v>
      </c>
      <c r="E63" s="76">
        <f t="shared" si="0"/>
        <v>322727.27272727271</v>
      </c>
      <c r="F63" s="76">
        <f t="shared" si="0"/>
        <v>322727.27272727271</v>
      </c>
      <c r="G63" s="76">
        <f t="shared" si="1"/>
        <v>916363.63636363624</v>
      </c>
      <c r="H63" s="77">
        <f t="shared" si="2"/>
        <v>87272.727272727265</v>
      </c>
    </row>
    <row r="64" spans="1:8" x14ac:dyDescent="0.2">
      <c r="A64" s="64" t="s">
        <v>638</v>
      </c>
      <c r="B64" s="59" t="s">
        <v>181</v>
      </c>
      <c r="C64" s="67">
        <v>24</v>
      </c>
      <c r="D64" s="76">
        <f t="shared" si="0"/>
        <v>363636.36363636365</v>
      </c>
      <c r="E64" s="76">
        <f t="shared" si="0"/>
        <v>363636.36363636365</v>
      </c>
      <c r="F64" s="76">
        <f t="shared" si="0"/>
        <v>363636.36363636365</v>
      </c>
      <c r="G64" s="76">
        <f t="shared" si="1"/>
        <v>1047272.7272727272</v>
      </c>
      <c r="H64" s="77">
        <f t="shared" si="2"/>
        <v>87272.727272727265</v>
      </c>
    </row>
    <row r="65" spans="1:8" x14ac:dyDescent="0.2">
      <c r="A65" s="64" t="s">
        <v>639</v>
      </c>
      <c r="B65" s="59" t="s">
        <v>184</v>
      </c>
      <c r="C65" s="67">
        <v>29</v>
      </c>
      <c r="D65" s="76">
        <f t="shared" si="0"/>
        <v>431818.18181818177</v>
      </c>
      <c r="E65" s="76">
        <f t="shared" si="0"/>
        <v>431818.18181818177</v>
      </c>
      <c r="F65" s="76">
        <f t="shared" si="0"/>
        <v>431818.18181818177</v>
      </c>
      <c r="G65" s="76">
        <f t="shared" si="1"/>
        <v>1265454.5454545454</v>
      </c>
      <c r="H65" s="77">
        <f t="shared" si="2"/>
        <v>87272.727272727265</v>
      </c>
    </row>
    <row r="66" spans="1:8" x14ac:dyDescent="0.2">
      <c r="A66" s="64" t="s">
        <v>640</v>
      </c>
      <c r="B66" s="59" t="s">
        <v>186</v>
      </c>
      <c r="C66" s="67"/>
      <c r="D66" s="76">
        <f t="shared" si="0"/>
        <v>36363.636363636353</v>
      </c>
      <c r="E66" s="76">
        <f t="shared" si="0"/>
        <v>36363.636363636353</v>
      </c>
      <c r="F66" s="76">
        <f t="shared" si="0"/>
        <v>36363.636363636353</v>
      </c>
      <c r="G66" s="76">
        <f t="shared" si="1"/>
        <v>0</v>
      </c>
      <c r="H66" s="77">
        <f t="shared" si="2"/>
        <v>87272.727272727265</v>
      </c>
    </row>
    <row r="67" spans="1:8" x14ac:dyDescent="0.2">
      <c r="A67" s="64" t="s">
        <v>641</v>
      </c>
      <c r="B67" s="59" t="s">
        <v>188</v>
      </c>
      <c r="C67" s="67"/>
      <c r="D67" s="76">
        <f t="shared" ref="D67:F130" si="3">8*20000/1.1+($C67-8)*15000/1.1</f>
        <v>36363.636363636353</v>
      </c>
      <c r="E67" s="76">
        <f t="shared" si="3"/>
        <v>36363.636363636353</v>
      </c>
      <c r="F67" s="76">
        <f t="shared" si="3"/>
        <v>36363.636363636353</v>
      </c>
      <c r="G67" s="76">
        <f t="shared" ref="G67:G130" si="4">$C67*48000/1.1</f>
        <v>0</v>
      </c>
      <c r="H67" s="77">
        <f t="shared" ref="H67:H130" si="5">96000/1.1</f>
        <v>87272.727272727265</v>
      </c>
    </row>
    <row r="68" spans="1:8" x14ac:dyDescent="0.2">
      <c r="A68" s="64" t="s">
        <v>642</v>
      </c>
      <c r="B68" s="59" t="s">
        <v>190</v>
      </c>
      <c r="C68" s="67"/>
      <c r="D68" s="76">
        <f t="shared" si="3"/>
        <v>36363.636363636353</v>
      </c>
      <c r="E68" s="76">
        <f t="shared" si="3"/>
        <v>36363.636363636353</v>
      </c>
      <c r="F68" s="76">
        <f t="shared" si="3"/>
        <v>36363.636363636353</v>
      </c>
      <c r="G68" s="76">
        <f t="shared" si="4"/>
        <v>0</v>
      </c>
      <c r="H68" s="77">
        <f t="shared" si="5"/>
        <v>87272.727272727265</v>
      </c>
    </row>
    <row r="69" spans="1:8" x14ac:dyDescent="0.2">
      <c r="A69" s="64" t="s">
        <v>643</v>
      </c>
      <c r="B69" s="59" t="s">
        <v>192</v>
      </c>
      <c r="C69" s="67"/>
      <c r="D69" s="76">
        <f t="shared" si="3"/>
        <v>36363.636363636353</v>
      </c>
      <c r="E69" s="76">
        <f t="shared" si="3"/>
        <v>36363.636363636353</v>
      </c>
      <c r="F69" s="76">
        <f t="shared" si="3"/>
        <v>36363.636363636353</v>
      </c>
      <c r="G69" s="76">
        <f t="shared" si="4"/>
        <v>0</v>
      </c>
      <c r="H69" s="77">
        <f t="shared" si="5"/>
        <v>87272.727272727265</v>
      </c>
    </row>
    <row r="70" spans="1:8" x14ac:dyDescent="0.2">
      <c r="A70" s="64" t="s">
        <v>644</v>
      </c>
      <c r="B70" s="59" t="s">
        <v>194</v>
      </c>
      <c r="C70" s="67"/>
      <c r="D70" s="76">
        <f t="shared" si="3"/>
        <v>36363.636363636353</v>
      </c>
      <c r="E70" s="76">
        <f t="shared" si="3"/>
        <v>36363.636363636353</v>
      </c>
      <c r="F70" s="76">
        <f t="shared" si="3"/>
        <v>36363.636363636353</v>
      </c>
      <c r="G70" s="76">
        <f t="shared" si="4"/>
        <v>0</v>
      </c>
      <c r="H70" s="77">
        <f t="shared" si="5"/>
        <v>87272.727272727265</v>
      </c>
    </row>
    <row r="71" spans="1:8" x14ac:dyDescent="0.2">
      <c r="A71" s="65" t="s">
        <v>645</v>
      </c>
      <c r="B71" s="59" t="s">
        <v>196</v>
      </c>
      <c r="C71" s="67">
        <v>21</v>
      </c>
      <c r="D71" s="76">
        <f t="shared" si="3"/>
        <v>322727.27272727271</v>
      </c>
      <c r="E71" s="76">
        <f t="shared" si="3"/>
        <v>322727.27272727271</v>
      </c>
      <c r="F71" s="76">
        <f t="shared" si="3"/>
        <v>322727.27272727271</v>
      </c>
      <c r="G71" s="76">
        <f t="shared" si="4"/>
        <v>916363.63636363624</v>
      </c>
      <c r="H71" s="77">
        <f t="shared" si="5"/>
        <v>87272.727272727265</v>
      </c>
    </row>
    <row r="72" spans="1:8" x14ac:dyDescent="0.2">
      <c r="A72" s="65" t="s">
        <v>646</v>
      </c>
      <c r="B72" s="59" t="s">
        <v>198</v>
      </c>
      <c r="C72" s="67">
        <v>20</v>
      </c>
      <c r="D72" s="76">
        <f t="shared" si="3"/>
        <v>309090.90909090906</v>
      </c>
      <c r="E72" s="76">
        <f t="shared" si="3"/>
        <v>309090.90909090906</v>
      </c>
      <c r="F72" s="76">
        <f t="shared" si="3"/>
        <v>309090.90909090906</v>
      </c>
      <c r="G72" s="76">
        <f t="shared" si="4"/>
        <v>872727.27272727271</v>
      </c>
      <c r="H72" s="77">
        <f t="shared" si="5"/>
        <v>87272.727272727265</v>
      </c>
    </row>
    <row r="73" spans="1:8" x14ac:dyDescent="0.2">
      <c r="A73" s="65" t="s">
        <v>647</v>
      </c>
      <c r="B73" s="59" t="s">
        <v>200</v>
      </c>
      <c r="C73" s="67">
        <v>37</v>
      </c>
      <c r="D73" s="76">
        <f t="shared" si="3"/>
        <v>540909.09090909082</v>
      </c>
      <c r="E73" s="76">
        <f t="shared" si="3"/>
        <v>540909.09090909082</v>
      </c>
      <c r="F73" s="76">
        <f t="shared" si="3"/>
        <v>540909.09090909082</v>
      </c>
      <c r="G73" s="76">
        <f t="shared" si="4"/>
        <v>1614545.4545454544</v>
      </c>
      <c r="H73" s="77">
        <f t="shared" si="5"/>
        <v>87272.727272727265</v>
      </c>
    </row>
    <row r="74" spans="1:8" x14ac:dyDescent="0.2">
      <c r="A74" s="65" t="s">
        <v>648</v>
      </c>
      <c r="B74" s="59" t="s">
        <v>202</v>
      </c>
      <c r="C74" s="67">
        <v>37</v>
      </c>
      <c r="D74" s="76">
        <f t="shared" si="3"/>
        <v>540909.09090909082</v>
      </c>
      <c r="E74" s="76">
        <f t="shared" si="3"/>
        <v>540909.09090909082</v>
      </c>
      <c r="F74" s="76">
        <f t="shared" si="3"/>
        <v>540909.09090909082</v>
      </c>
      <c r="G74" s="76">
        <f t="shared" si="4"/>
        <v>1614545.4545454544</v>
      </c>
      <c r="H74" s="77">
        <f t="shared" si="5"/>
        <v>87272.727272727265</v>
      </c>
    </row>
    <row r="75" spans="1:8" x14ac:dyDescent="0.2">
      <c r="A75" s="66" t="s">
        <v>649</v>
      </c>
      <c r="B75" s="59" t="s">
        <v>204</v>
      </c>
      <c r="C75" s="67">
        <v>40</v>
      </c>
      <c r="D75" s="76">
        <f t="shared" si="3"/>
        <v>581818.18181818177</v>
      </c>
      <c r="E75" s="76">
        <f t="shared" si="3"/>
        <v>581818.18181818177</v>
      </c>
      <c r="F75" s="76">
        <f t="shared" si="3"/>
        <v>581818.18181818177</v>
      </c>
      <c r="G75" s="76">
        <f t="shared" si="4"/>
        <v>1745454.5454545454</v>
      </c>
      <c r="H75" s="77">
        <f t="shared" si="5"/>
        <v>87272.727272727265</v>
      </c>
    </row>
    <row r="76" spans="1:8" x14ac:dyDescent="0.2">
      <c r="A76" s="58" t="s">
        <v>650</v>
      </c>
      <c r="B76" s="59" t="s">
        <v>207</v>
      </c>
      <c r="C76" s="67">
        <v>20</v>
      </c>
      <c r="D76" s="76">
        <f t="shared" si="3"/>
        <v>309090.90909090906</v>
      </c>
      <c r="E76" s="76">
        <f t="shared" si="3"/>
        <v>309090.90909090906</v>
      </c>
      <c r="F76" s="76">
        <f t="shared" si="3"/>
        <v>309090.90909090906</v>
      </c>
      <c r="G76" s="76">
        <f t="shared" si="4"/>
        <v>872727.27272727271</v>
      </c>
      <c r="H76" s="77">
        <f t="shared" si="5"/>
        <v>87272.727272727265</v>
      </c>
    </row>
    <row r="77" spans="1:8" x14ac:dyDescent="0.2">
      <c r="A77" s="58" t="s">
        <v>651</v>
      </c>
      <c r="B77" s="59" t="s">
        <v>209</v>
      </c>
      <c r="C77" s="67">
        <v>20</v>
      </c>
      <c r="D77" s="76">
        <f t="shared" si="3"/>
        <v>309090.90909090906</v>
      </c>
      <c r="E77" s="76">
        <f t="shared" si="3"/>
        <v>309090.90909090906</v>
      </c>
      <c r="F77" s="76">
        <f t="shared" si="3"/>
        <v>309090.90909090906</v>
      </c>
      <c r="G77" s="76">
        <f t="shared" si="4"/>
        <v>872727.27272727271</v>
      </c>
      <c r="H77" s="77">
        <f t="shared" si="5"/>
        <v>87272.727272727265</v>
      </c>
    </row>
    <row r="78" spans="1:8" x14ac:dyDescent="0.2">
      <c r="A78" s="58" t="s">
        <v>652</v>
      </c>
      <c r="B78" s="59" t="s">
        <v>211</v>
      </c>
      <c r="C78" s="67">
        <v>20</v>
      </c>
      <c r="D78" s="76">
        <f t="shared" si="3"/>
        <v>309090.90909090906</v>
      </c>
      <c r="E78" s="76">
        <f t="shared" si="3"/>
        <v>309090.90909090906</v>
      </c>
      <c r="F78" s="76">
        <f t="shared" si="3"/>
        <v>309090.90909090906</v>
      </c>
      <c r="G78" s="76">
        <f t="shared" si="4"/>
        <v>872727.27272727271</v>
      </c>
      <c r="H78" s="77">
        <f t="shared" si="5"/>
        <v>87272.727272727265</v>
      </c>
    </row>
    <row r="79" spans="1:8" x14ac:dyDescent="0.2">
      <c r="A79" s="58" t="s">
        <v>653</v>
      </c>
      <c r="B79" s="59" t="s">
        <v>213</v>
      </c>
      <c r="C79" s="67">
        <v>20</v>
      </c>
      <c r="D79" s="76">
        <f t="shared" si="3"/>
        <v>309090.90909090906</v>
      </c>
      <c r="E79" s="76">
        <f t="shared" si="3"/>
        <v>309090.90909090906</v>
      </c>
      <c r="F79" s="76">
        <f t="shared" si="3"/>
        <v>309090.90909090906</v>
      </c>
      <c r="G79" s="76">
        <f t="shared" si="4"/>
        <v>872727.27272727271</v>
      </c>
      <c r="H79" s="77">
        <f t="shared" si="5"/>
        <v>87272.727272727265</v>
      </c>
    </row>
    <row r="80" spans="1:8" x14ac:dyDescent="0.2">
      <c r="A80" s="58" t="s">
        <v>654</v>
      </c>
      <c r="B80" s="59" t="s">
        <v>215</v>
      </c>
      <c r="C80" s="67">
        <v>20</v>
      </c>
      <c r="D80" s="76">
        <f t="shared" si="3"/>
        <v>309090.90909090906</v>
      </c>
      <c r="E80" s="76">
        <f t="shared" si="3"/>
        <v>309090.90909090906</v>
      </c>
      <c r="F80" s="76">
        <f t="shared" si="3"/>
        <v>309090.90909090906</v>
      </c>
      <c r="G80" s="76">
        <f t="shared" si="4"/>
        <v>872727.27272727271</v>
      </c>
      <c r="H80" s="77">
        <f t="shared" si="5"/>
        <v>87272.727272727265</v>
      </c>
    </row>
    <row r="81" spans="1:8" x14ac:dyDescent="0.2">
      <c r="A81" s="58" t="s">
        <v>655</v>
      </c>
      <c r="B81" s="59" t="s">
        <v>217</v>
      </c>
      <c r="C81" s="67">
        <v>105</v>
      </c>
      <c r="D81" s="76">
        <f t="shared" si="3"/>
        <v>1468181.8181818181</v>
      </c>
      <c r="E81" s="76">
        <f t="shared" si="3"/>
        <v>1468181.8181818181</v>
      </c>
      <c r="F81" s="76">
        <f t="shared" si="3"/>
        <v>1468181.8181818181</v>
      </c>
      <c r="G81" s="76">
        <f t="shared" si="4"/>
        <v>4581818.1818181816</v>
      </c>
      <c r="H81" s="77">
        <f t="shared" si="5"/>
        <v>87272.727272727265</v>
      </c>
    </row>
    <row r="82" spans="1:8" x14ac:dyDescent="0.2">
      <c r="A82" s="68" t="s">
        <v>656</v>
      </c>
      <c r="B82" s="59" t="s">
        <v>219</v>
      </c>
      <c r="C82" s="67">
        <v>20</v>
      </c>
      <c r="D82" s="76">
        <f t="shared" si="3"/>
        <v>309090.90909090906</v>
      </c>
      <c r="E82" s="76">
        <f t="shared" si="3"/>
        <v>309090.90909090906</v>
      </c>
      <c r="F82" s="76">
        <f t="shared" si="3"/>
        <v>309090.90909090906</v>
      </c>
      <c r="G82" s="76">
        <f t="shared" si="4"/>
        <v>872727.27272727271</v>
      </c>
      <c r="H82" s="77">
        <f t="shared" si="5"/>
        <v>87272.727272727265</v>
      </c>
    </row>
    <row r="83" spans="1:8" x14ac:dyDescent="0.2">
      <c r="A83" s="68" t="s">
        <v>657</v>
      </c>
      <c r="B83" s="59" t="s">
        <v>222</v>
      </c>
      <c r="C83" s="67">
        <v>20</v>
      </c>
      <c r="D83" s="76">
        <f t="shared" si="3"/>
        <v>309090.90909090906</v>
      </c>
      <c r="E83" s="76">
        <f t="shared" si="3"/>
        <v>309090.90909090906</v>
      </c>
      <c r="F83" s="76">
        <f t="shared" si="3"/>
        <v>309090.90909090906</v>
      </c>
      <c r="G83" s="76">
        <f t="shared" si="4"/>
        <v>872727.27272727271</v>
      </c>
      <c r="H83" s="77">
        <f t="shared" si="5"/>
        <v>87272.727272727265</v>
      </c>
    </row>
    <row r="84" spans="1:8" x14ac:dyDescent="0.2">
      <c r="A84" s="68" t="s">
        <v>658</v>
      </c>
      <c r="B84" s="59" t="s">
        <v>225</v>
      </c>
      <c r="C84" s="67">
        <v>20</v>
      </c>
      <c r="D84" s="76">
        <f t="shared" si="3"/>
        <v>309090.90909090906</v>
      </c>
      <c r="E84" s="76">
        <f t="shared" si="3"/>
        <v>309090.90909090906</v>
      </c>
      <c r="F84" s="76">
        <f t="shared" si="3"/>
        <v>309090.90909090906</v>
      </c>
      <c r="G84" s="76">
        <f t="shared" si="4"/>
        <v>872727.27272727271</v>
      </c>
      <c r="H84" s="77">
        <f t="shared" si="5"/>
        <v>87272.727272727265</v>
      </c>
    </row>
    <row r="85" spans="1:8" x14ac:dyDescent="0.2">
      <c r="A85" s="68" t="s">
        <v>659</v>
      </c>
      <c r="B85" s="59" t="s">
        <v>228</v>
      </c>
      <c r="C85" s="67">
        <v>19</v>
      </c>
      <c r="D85" s="76">
        <f t="shared" si="3"/>
        <v>295454.54545454541</v>
      </c>
      <c r="E85" s="76">
        <f t="shared" si="3"/>
        <v>295454.54545454541</v>
      </c>
      <c r="F85" s="76">
        <f t="shared" si="3"/>
        <v>295454.54545454541</v>
      </c>
      <c r="G85" s="76">
        <f t="shared" si="4"/>
        <v>829090.90909090906</v>
      </c>
      <c r="H85" s="77">
        <f t="shared" si="5"/>
        <v>87272.727272727265</v>
      </c>
    </row>
    <row r="86" spans="1:8" x14ac:dyDescent="0.2">
      <c r="A86" s="68" t="s">
        <v>660</v>
      </c>
      <c r="B86" s="59" t="s">
        <v>230</v>
      </c>
      <c r="C86" s="67">
        <v>16</v>
      </c>
      <c r="D86" s="76">
        <f t="shared" si="3"/>
        <v>254545.45454545453</v>
      </c>
      <c r="E86" s="76">
        <f t="shared" si="3"/>
        <v>254545.45454545453</v>
      </c>
      <c r="F86" s="76">
        <f t="shared" si="3"/>
        <v>254545.45454545453</v>
      </c>
      <c r="G86" s="76">
        <f t="shared" si="4"/>
        <v>698181.81818181812</v>
      </c>
      <c r="H86" s="77">
        <f t="shared" si="5"/>
        <v>87272.727272727265</v>
      </c>
    </row>
    <row r="87" spans="1:8" x14ac:dyDescent="0.2">
      <c r="A87" s="68" t="s">
        <v>661</v>
      </c>
      <c r="B87" s="59" t="s">
        <v>232</v>
      </c>
      <c r="C87" s="67">
        <v>19</v>
      </c>
      <c r="D87" s="76">
        <f t="shared" si="3"/>
        <v>295454.54545454541</v>
      </c>
      <c r="E87" s="76">
        <f t="shared" si="3"/>
        <v>295454.54545454541</v>
      </c>
      <c r="F87" s="76">
        <f t="shared" si="3"/>
        <v>295454.54545454541</v>
      </c>
      <c r="G87" s="76">
        <f t="shared" si="4"/>
        <v>829090.90909090906</v>
      </c>
      <c r="H87" s="77">
        <f t="shared" si="5"/>
        <v>87272.727272727265</v>
      </c>
    </row>
    <row r="88" spans="1:8" x14ac:dyDescent="0.2">
      <c r="A88" s="68" t="s">
        <v>662</v>
      </c>
      <c r="B88" s="59" t="s">
        <v>234</v>
      </c>
      <c r="C88" s="67">
        <v>20</v>
      </c>
      <c r="D88" s="76">
        <f t="shared" si="3"/>
        <v>309090.90909090906</v>
      </c>
      <c r="E88" s="76">
        <f t="shared" si="3"/>
        <v>309090.90909090906</v>
      </c>
      <c r="F88" s="76">
        <f t="shared" si="3"/>
        <v>309090.90909090906</v>
      </c>
      <c r="G88" s="76">
        <f t="shared" si="4"/>
        <v>872727.27272727271</v>
      </c>
      <c r="H88" s="77">
        <f t="shared" si="5"/>
        <v>87272.727272727265</v>
      </c>
    </row>
    <row r="89" spans="1:8" x14ac:dyDescent="0.2">
      <c r="A89" s="68" t="s">
        <v>663</v>
      </c>
      <c r="B89" s="59" t="s">
        <v>236</v>
      </c>
      <c r="C89" s="67">
        <v>20</v>
      </c>
      <c r="D89" s="76">
        <f t="shared" si="3"/>
        <v>309090.90909090906</v>
      </c>
      <c r="E89" s="76">
        <f t="shared" si="3"/>
        <v>309090.90909090906</v>
      </c>
      <c r="F89" s="76">
        <f t="shared" si="3"/>
        <v>309090.90909090906</v>
      </c>
      <c r="G89" s="76">
        <f t="shared" si="4"/>
        <v>872727.27272727271</v>
      </c>
      <c r="H89" s="77">
        <f t="shared" si="5"/>
        <v>87272.727272727265</v>
      </c>
    </row>
    <row r="90" spans="1:8" x14ac:dyDescent="0.2">
      <c r="A90" s="68" t="s">
        <v>664</v>
      </c>
      <c r="B90" s="59" t="s">
        <v>238</v>
      </c>
      <c r="C90" s="67">
        <v>20</v>
      </c>
      <c r="D90" s="76">
        <f t="shared" si="3"/>
        <v>309090.90909090906</v>
      </c>
      <c r="E90" s="76">
        <f t="shared" si="3"/>
        <v>309090.90909090906</v>
      </c>
      <c r="F90" s="76">
        <f t="shared" si="3"/>
        <v>309090.90909090906</v>
      </c>
      <c r="G90" s="76">
        <f t="shared" si="4"/>
        <v>872727.27272727271</v>
      </c>
      <c r="H90" s="77">
        <f t="shared" si="5"/>
        <v>87272.727272727265</v>
      </c>
    </row>
    <row r="91" spans="1:8" x14ac:dyDescent="0.2">
      <c r="A91" s="68" t="s">
        <v>665</v>
      </c>
      <c r="B91" s="59" t="s">
        <v>240</v>
      </c>
      <c r="C91" s="67">
        <v>20</v>
      </c>
      <c r="D91" s="76">
        <f t="shared" si="3"/>
        <v>309090.90909090906</v>
      </c>
      <c r="E91" s="76">
        <f t="shared" si="3"/>
        <v>309090.90909090906</v>
      </c>
      <c r="F91" s="76">
        <f t="shared" si="3"/>
        <v>309090.90909090906</v>
      </c>
      <c r="G91" s="76">
        <f t="shared" si="4"/>
        <v>872727.27272727271</v>
      </c>
      <c r="H91" s="77">
        <f t="shared" si="5"/>
        <v>87272.727272727265</v>
      </c>
    </row>
    <row r="92" spans="1:8" x14ac:dyDescent="0.2">
      <c r="A92" s="68" t="s">
        <v>666</v>
      </c>
      <c r="B92" s="59" t="s">
        <v>242</v>
      </c>
      <c r="C92" s="67">
        <v>20</v>
      </c>
      <c r="D92" s="76">
        <f t="shared" si="3"/>
        <v>309090.90909090906</v>
      </c>
      <c r="E92" s="76">
        <f t="shared" si="3"/>
        <v>309090.90909090906</v>
      </c>
      <c r="F92" s="76">
        <f t="shared" si="3"/>
        <v>309090.90909090906</v>
      </c>
      <c r="G92" s="76">
        <f t="shared" si="4"/>
        <v>872727.27272727271</v>
      </c>
      <c r="H92" s="77">
        <f t="shared" si="5"/>
        <v>87272.727272727265</v>
      </c>
    </row>
    <row r="93" spans="1:8" x14ac:dyDescent="0.2">
      <c r="A93" s="68" t="s">
        <v>667</v>
      </c>
      <c r="B93" s="59" t="s">
        <v>244</v>
      </c>
      <c r="C93" s="67">
        <v>20</v>
      </c>
      <c r="D93" s="76">
        <f t="shared" si="3"/>
        <v>309090.90909090906</v>
      </c>
      <c r="E93" s="76">
        <f t="shared" si="3"/>
        <v>309090.90909090906</v>
      </c>
      <c r="F93" s="76">
        <f t="shared" si="3"/>
        <v>309090.90909090906</v>
      </c>
      <c r="G93" s="76">
        <f t="shared" si="4"/>
        <v>872727.27272727271</v>
      </c>
      <c r="H93" s="77">
        <f t="shared" si="5"/>
        <v>87272.727272727265</v>
      </c>
    </row>
    <row r="94" spans="1:8" x14ac:dyDescent="0.2">
      <c r="A94" s="68" t="s">
        <v>668</v>
      </c>
      <c r="B94" s="59" t="s">
        <v>246</v>
      </c>
      <c r="C94" s="67">
        <v>23</v>
      </c>
      <c r="D94" s="76">
        <f t="shared" si="3"/>
        <v>350000</v>
      </c>
      <c r="E94" s="76">
        <f t="shared" si="3"/>
        <v>350000</v>
      </c>
      <c r="F94" s="76">
        <f t="shared" si="3"/>
        <v>350000</v>
      </c>
      <c r="G94" s="76">
        <f t="shared" si="4"/>
        <v>1003636.3636363635</v>
      </c>
      <c r="H94" s="77">
        <f t="shared" si="5"/>
        <v>87272.727272727265</v>
      </c>
    </row>
    <row r="95" spans="1:8" x14ac:dyDescent="0.2">
      <c r="A95" s="68" t="s">
        <v>669</v>
      </c>
      <c r="B95" s="59" t="s">
        <v>248</v>
      </c>
      <c r="C95" s="67">
        <v>20</v>
      </c>
      <c r="D95" s="76">
        <f t="shared" si="3"/>
        <v>309090.90909090906</v>
      </c>
      <c r="E95" s="76">
        <f t="shared" si="3"/>
        <v>309090.90909090906</v>
      </c>
      <c r="F95" s="76">
        <f t="shared" si="3"/>
        <v>309090.90909090906</v>
      </c>
      <c r="G95" s="76">
        <f t="shared" si="4"/>
        <v>872727.27272727271</v>
      </c>
      <c r="H95" s="77">
        <f t="shared" si="5"/>
        <v>87272.727272727265</v>
      </c>
    </row>
    <row r="96" spans="1:8" x14ac:dyDescent="0.2">
      <c r="A96" s="68" t="s">
        <v>670</v>
      </c>
      <c r="B96" s="59" t="s">
        <v>250</v>
      </c>
      <c r="C96" s="67">
        <v>19</v>
      </c>
      <c r="D96" s="76">
        <f t="shared" si="3"/>
        <v>295454.54545454541</v>
      </c>
      <c r="E96" s="76">
        <f t="shared" si="3"/>
        <v>295454.54545454541</v>
      </c>
      <c r="F96" s="76">
        <f t="shared" si="3"/>
        <v>295454.54545454541</v>
      </c>
      <c r="G96" s="76">
        <f t="shared" si="4"/>
        <v>829090.90909090906</v>
      </c>
      <c r="H96" s="77">
        <f t="shared" si="5"/>
        <v>87272.727272727265</v>
      </c>
    </row>
    <row r="97" spans="1:8" x14ac:dyDescent="0.2">
      <c r="A97" s="68" t="s">
        <v>671</v>
      </c>
      <c r="B97" s="59" t="s">
        <v>252</v>
      </c>
      <c r="C97" s="67">
        <v>20</v>
      </c>
      <c r="D97" s="76">
        <f t="shared" si="3"/>
        <v>309090.90909090906</v>
      </c>
      <c r="E97" s="76">
        <f t="shared" si="3"/>
        <v>309090.90909090906</v>
      </c>
      <c r="F97" s="76">
        <f t="shared" si="3"/>
        <v>309090.90909090906</v>
      </c>
      <c r="G97" s="76">
        <f t="shared" si="4"/>
        <v>872727.27272727271</v>
      </c>
      <c r="H97" s="77">
        <f t="shared" si="5"/>
        <v>87272.727272727265</v>
      </c>
    </row>
    <row r="98" spans="1:8" x14ac:dyDescent="0.2">
      <c r="A98" s="68" t="s">
        <v>672</v>
      </c>
      <c r="B98" s="59" t="s">
        <v>254</v>
      </c>
      <c r="C98" s="67">
        <v>20</v>
      </c>
      <c r="D98" s="76">
        <f t="shared" si="3"/>
        <v>309090.90909090906</v>
      </c>
      <c r="E98" s="76">
        <f t="shared" si="3"/>
        <v>309090.90909090906</v>
      </c>
      <c r="F98" s="76">
        <f t="shared" si="3"/>
        <v>309090.90909090906</v>
      </c>
      <c r="G98" s="76">
        <f t="shared" si="4"/>
        <v>872727.27272727271</v>
      </c>
      <c r="H98" s="77">
        <f t="shared" si="5"/>
        <v>87272.727272727265</v>
      </c>
    </row>
    <row r="99" spans="1:8" x14ac:dyDescent="0.2">
      <c r="A99" s="68" t="s">
        <v>673</v>
      </c>
      <c r="B99" s="59" t="s">
        <v>256</v>
      </c>
      <c r="C99" s="67">
        <v>35</v>
      </c>
      <c r="D99" s="76">
        <f t="shared" si="3"/>
        <v>513636.36363636365</v>
      </c>
      <c r="E99" s="76">
        <f t="shared" si="3"/>
        <v>513636.36363636365</v>
      </c>
      <c r="F99" s="76">
        <f t="shared" si="3"/>
        <v>513636.36363636365</v>
      </c>
      <c r="G99" s="76">
        <f t="shared" si="4"/>
        <v>1527272.7272727271</v>
      </c>
      <c r="H99" s="77">
        <f t="shared" si="5"/>
        <v>87272.727272727265</v>
      </c>
    </row>
    <row r="100" spans="1:8" x14ac:dyDescent="0.2">
      <c r="A100" s="68" t="s">
        <v>674</v>
      </c>
      <c r="B100" s="59" t="s">
        <v>258</v>
      </c>
      <c r="C100" s="67">
        <v>20</v>
      </c>
      <c r="D100" s="76">
        <f t="shared" si="3"/>
        <v>309090.90909090906</v>
      </c>
      <c r="E100" s="76">
        <f t="shared" si="3"/>
        <v>309090.90909090906</v>
      </c>
      <c r="F100" s="76">
        <f t="shared" si="3"/>
        <v>309090.90909090906</v>
      </c>
      <c r="G100" s="76">
        <f t="shared" si="4"/>
        <v>872727.27272727271</v>
      </c>
      <c r="H100" s="77">
        <f t="shared" si="5"/>
        <v>87272.727272727265</v>
      </c>
    </row>
    <row r="101" spans="1:8" x14ac:dyDescent="0.2">
      <c r="A101" s="68" t="s">
        <v>675</v>
      </c>
      <c r="B101" s="59" t="s">
        <v>260</v>
      </c>
      <c r="C101" s="67">
        <v>20</v>
      </c>
      <c r="D101" s="76">
        <f t="shared" si="3"/>
        <v>309090.90909090906</v>
      </c>
      <c r="E101" s="76">
        <f t="shared" si="3"/>
        <v>309090.90909090906</v>
      </c>
      <c r="F101" s="76">
        <f t="shared" si="3"/>
        <v>309090.90909090906</v>
      </c>
      <c r="G101" s="76">
        <f t="shared" si="4"/>
        <v>872727.27272727271</v>
      </c>
      <c r="H101" s="77">
        <f t="shared" si="5"/>
        <v>87272.727272727265</v>
      </c>
    </row>
    <row r="102" spans="1:8" x14ac:dyDescent="0.2">
      <c r="A102" s="68" t="s">
        <v>676</v>
      </c>
      <c r="B102" s="59" t="s">
        <v>262</v>
      </c>
      <c r="C102" s="67">
        <v>19</v>
      </c>
      <c r="D102" s="76">
        <f t="shared" si="3"/>
        <v>295454.54545454541</v>
      </c>
      <c r="E102" s="76">
        <f t="shared" si="3"/>
        <v>295454.54545454541</v>
      </c>
      <c r="F102" s="76">
        <f t="shared" si="3"/>
        <v>295454.54545454541</v>
      </c>
      <c r="G102" s="76">
        <f t="shared" si="4"/>
        <v>829090.90909090906</v>
      </c>
      <c r="H102" s="77">
        <f t="shared" si="5"/>
        <v>87272.727272727265</v>
      </c>
    </row>
    <row r="103" spans="1:8" x14ac:dyDescent="0.2">
      <c r="A103" s="68" t="s">
        <v>677</v>
      </c>
      <c r="B103" s="59" t="s">
        <v>264</v>
      </c>
      <c r="C103" s="67">
        <v>19</v>
      </c>
      <c r="D103" s="76">
        <f t="shared" si="3"/>
        <v>295454.54545454541</v>
      </c>
      <c r="E103" s="76">
        <f t="shared" si="3"/>
        <v>295454.54545454541</v>
      </c>
      <c r="F103" s="76">
        <f t="shared" si="3"/>
        <v>295454.54545454541</v>
      </c>
      <c r="G103" s="76">
        <f t="shared" si="4"/>
        <v>829090.90909090906</v>
      </c>
      <c r="H103" s="77">
        <f t="shared" si="5"/>
        <v>87272.727272727265</v>
      </c>
    </row>
    <row r="104" spans="1:8" x14ac:dyDescent="0.2">
      <c r="A104" s="63" t="s">
        <v>678</v>
      </c>
      <c r="B104" s="59" t="s">
        <v>266</v>
      </c>
      <c r="C104" s="67">
        <v>166</v>
      </c>
      <c r="D104" s="76">
        <f t="shared" si="3"/>
        <v>2300000</v>
      </c>
      <c r="E104" s="76">
        <f t="shared" si="3"/>
        <v>2300000</v>
      </c>
      <c r="F104" s="76">
        <f t="shared" si="3"/>
        <v>2300000</v>
      </c>
      <c r="G104" s="76">
        <f t="shared" si="4"/>
        <v>7243636.3636363633</v>
      </c>
      <c r="H104" s="77">
        <f t="shared" si="5"/>
        <v>87272.727272727265</v>
      </c>
    </row>
    <row r="105" spans="1:8" x14ac:dyDescent="0.2">
      <c r="A105" s="63" t="s">
        <v>679</v>
      </c>
      <c r="B105" s="59" t="s">
        <v>268</v>
      </c>
      <c r="C105" s="67">
        <v>99</v>
      </c>
      <c r="D105" s="76">
        <f t="shared" si="3"/>
        <v>1386363.6363636362</v>
      </c>
      <c r="E105" s="76">
        <f t="shared" si="3"/>
        <v>1386363.6363636362</v>
      </c>
      <c r="F105" s="76">
        <f t="shared" si="3"/>
        <v>1386363.6363636362</v>
      </c>
      <c r="G105" s="76">
        <f t="shared" si="4"/>
        <v>4320000</v>
      </c>
      <c r="H105" s="77">
        <f t="shared" si="5"/>
        <v>87272.727272727265</v>
      </c>
    </row>
    <row r="106" spans="1:8" x14ac:dyDescent="0.2">
      <c r="A106" s="64" t="s">
        <v>680</v>
      </c>
      <c r="B106" s="59" t="s">
        <v>270</v>
      </c>
      <c r="C106" s="67">
        <v>17</v>
      </c>
      <c r="D106" s="76">
        <f t="shared" si="3"/>
        <v>268181.81818181818</v>
      </c>
      <c r="E106" s="76">
        <f t="shared" si="3"/>
        <v>268181.81818181818</v>
      </c>
      <c r="F106" s="76">
        <f t="shared" si="3"/>
        <v>268181.81818181818</v>
      </c>
      <c r="G106" s="76">
        <f t="shared" si="4"/>
        <v>741818.18181818177</v>
      </c>
      <c r="H106" s="77">
        <f t="shared" si="5"/>
        <v>87272.727272727265</v>
      </c>
    </row>
    <row r="107" spans="1:8" x14ac:dyDescent="0.2">
      <c r="A107" s="64" t="s">
        <v>681</v>
      </c>
      <c r="B107" s="59" t="s">
        <v>273</v>
      </c>
      <c r="C107" s="67">
        <v>76</v>
      </c>
      <c r="D107" s="76">
        <f t="shared" si="3"/>
        <v>1072727.2727272727</v>
      </c>
      <c r="E107" s="76">
        <f t="shared" si="3"/>
        <v>1072727.2727272727</v>
      </c>
      <c r="F107" s="76">
        <f t="shared" si="3"/>
        <v>1072727.2727272727</v>
      </c>
      <c r="G107" s="76">
        <f t="shared" si="4"/>
        <v>3316363.6363636362</v>
      </c>
      <c r="H107" s="77">
        <f t="shared" si="5"/>
        <v>87272.727272727265</v>
      </c>
    </row>
    <row r="108" spans="1:8" x14ac:dyDescent="0.2">
      <c r="A108" s="63" t="s">
        <v>682</v>
      </c>
      <c r="B108" s="59" t="s">
        <v>275</v>
      </c>
      <c r="C108" s="67">
        <v>40</v>
      </c>
      <c r="D108" s="76">
        <f t="shared" si="3"/>
        <v>581818.18181818177</v>
      </c>
      <c r="E108" s="76">
        <f t="shared" si="3"/>
        <v>581818.18181818177</v>
      </c>
      <c r="F108" s="76">
        <f t="shared" si="3"/>
        <v>581818.18181818177</v>
      </c>
      <c r="G108" s="76">
        <f t="shared" si="4"/>
        <v>1745454.5454545454</v>
      </c>
      <c r="H108" s="77">
        <f t="shared" si="5"/>
        <v>87272.727272727265</v>
      </c>
    </row>
    <row r="109" spans="1:8" x14ac:dyDescent="0.2">
      <c r="A109" s="66" t="s">
        <v>683</v>
      </c>
      <c r="B109" s="59" t="s">
        <v>277</v>
      </c>
      <c r="C109" s="67">
        <v>95</v>
      </c>
      <c r="D109" s="76">
        <f t="shared" si="3"/>
        <v>1331818.1818181816</v>
      </c>
      <c r="E109" s="76">
        <f t="shared" si="3"/>
        <v>1331818.1818181816</v>
      </c>
      <c r="F109" s="76">
        <f t="shared" si="3"/>
        <v>1331818.1818181816</v>
      </c>
      <c r="G109" s="76">
        <f t="shared" si="4"/>
        <v>4145454.5454545449</v>
      </c>
      <c r="H109" s="77">
        <f t="shared" si="5"/>
        <v>87272.727272727265</v>
      </c>
    </row>
    <row r="110" spans="1:8" x14ac:dyDescent="0.2">
      <c r="A110" s="63" t="s">
        <v>684</v>
      </c>
      <c r="B110" s="59" t="s">
        <v>280</v>
      </c>
      <c r="C110" s="67">
        <v>30</v>
      </c>
      <c r="D110" s="76">
        <f t="shared" si="3"/>
        <v>445454.54545454541</v>
      </c>
      <c r="E110" s="76">
        <f t="shared" si="3"/>
        <v>445454.54545454541</v>
      </c>
      <c r="F110" s="76">
        <f t="shared" si="3"/>
        <v>445454.54545454541</v>
      </c>
      <c r="G110" s="76">
        <f t="shared" si="4"/>
        <v>1309090.9090909089</v>
      </c>
      <c r="H110" s="77">
        <f t="shared" si="5"/>
        <v>87272.727272727265</v>
      </c>
    </row>
    <row r="111" spans="1:8" x14ac:dyDescent="0.2">
      <c r="A111" s="66" t="s">
        <v>685</v>
      </c>
      <c r="B111" s="59" t="s">
        <v>282</v>
      </c>
      <c r="C111" s="67">
        <v>12</v>
      </c>
      <c r="D111" s="76">
        <f t="shared" si="3"/>
        <v>200000</v>
      </c>
      <c r="E111" s="76">
        <f t="shared" si="3"/>
        <v>200000</v>
      </c>
      <c r="F111" s="76">
        <f t="shared" si="3"/>
        <v>200000</v>
      </c>
      <c r="G111" s="76">
        <f t="shared" si="4"/>
        <v>523636.36363636359</v>
      </c>
      <c r="H111" s="77">
        <f t="shared" si="5"/>
        <v>87272.727272727265</v>
      </c>
    </row>
    <row r="112" spans="1:8" x14ac:dyDescent="0.2">
      <c r="A112" s="66" t="s">
        <v>686</v>
      </c>
      <c r="B112" s="59" t="s">
        <v>284</v>
      </c>
      <c r="C112" s="67">
        <v>40</v>
      </c>
      <c r="D112" s="76">
        <f t="shared" si="3"/>
        <v>581818.18181818177</v>
      </c>
      <c r="E112" s="76">
        <f t="shared" si="3"/>
        <v>581818.18181818177</v>
      </c>
      <c r="F112" s="76">
        <f t="shared" si="3"/>
        <v>581818.18181818177</v>
      </c>
      <c r="G112" s="76">
        <f t="shared" si="4"/>
        <v>1745454.5454545454</v>
      </c>
      <c r="H112" s="77">
        <f t="shared" si="5"/>
        <v>87272.727272727265</v>
      </c>
    </row>
    <row r="113" spans="1:8" x14ac:dyDescent="0.2">
      <c r="A113" s="66" t="s">
        <v>687</v>
      </c>
      <c r="B113" s="59" t="s">
        <v>286</v>
      </c>
      <c r="C113" s="67">
        <v>40</v>
      </c>
      <c r="D113" s="76">
        <f t="shared" si="3"/>
        <v>581818.18181818177</v>
      </c>
      <c r="E113" s="76">
        <f t="shared" si="3"/>
        <v>581818.18181818177</v>
      </c>
      <c r="F113" s="76">
        <f t="shared" si="3"/>
        <v>581818.18181818177</v>
      </c>
      <c r="G113" s="76">
        <f t="shared" si="4"/>
        <v>1745454.5454545454</v>
      </c>
      <c r="H113" s="77">
        <f t="shared" si="5"/>
        <v>87272.727272727265</v>
      </c>
    </row>
    <row r="114" spans="1:8" x14ac:dyDescent="0.2">
      <c r="A114" s="66" t="s">
        <v>688</v>
      </c>
      <c r="B114" s="59" t="s">
        <v>288</v>
      </c>
      <c r="C114" s="67">
        <v>109</v>
      </c>
      <c r="D114" s="76">
        <f t="shared" si="3"/>
        <v>1522727.2727272725</v>
      </c>
      <c r="E114" s="76">
        <f t="shared" si="3"/>
        <v>1522727.2727272725</v>
      </c>
      <c r="F114" s="76">
        <f t="shared" si="3"/>
        <v>1522727.2727272725</v>
      </c>
      <c r="G114" s="76">
        <f t="shared" si="4"/>
        <v>4756363.6363636358</v>
      </c>
      <c r="H114" s="77">
        <f t="shared" si="5"/>
        <v>87272.727272727265</v>
      </c>
    </row>
    <row r="115" spans="1:8" x14ac:dyDescent="0.2">
      <c r="A115" s="66" t="s">
        <v>689</v>
      </c>
      <c r="B115" s="59" t="s">
        <v>290</v>
      </c>
      <c r="C115" s="67">
        <v>40</v>
      </c>
      <c r="D115" s="76">
        <f t="shared" si="3"/>
        <v>581818.18181818177</v>
      </c>
      <c r="E115" s="76">
        <f t="shared" si="3"/>
        <v>581818.18181818177</v>
      </c>
      <c r="F115" s="76">
        <f t="shared" si="3"/>
        <v>581818.18181818177</v>
      </c>
      <c r="G115" s="76">
        <f t="shared" si="4"/>
        <v>1745454.5454545454</v>
      </c>
      <c r="H115" s="77">
        <f t="shared" si="5"/>
        <v>87272.727272727265</v>
      </c>
    </row>
    <row r="116" spans="1:8" x14ac:dyDescent="0.2">
      <c r="A116" s="66" t="s">
        <v>690</v>
      </c>
      <c r="B116" s="59" t="s">
        <v>292</v>
      </c>
      <c r="C116" s="67">
        <v>84</v>
      </c>
      <c r="D116" s="76">
        <f t="shared" si="3"/>
        <v>1181818.1818181816</v>
      </c>
      <c r="E116" s="76">
        <f t="shared" si="3"/>
        <v>1181818.1818181816</v>
      </c>
      <c r="F116" s="76">
        <f t="shared" si="3"/>
        <v>1181818.1818181816</v>
      </c>
      <c r="G116" s="76">
        <f t="shared" si="4"/>
        <v>3665454.5454545449</v>
      </c>
      <c r="H116" s="77">
        <f t="shared" si="5"/>
        <v>87272.727272727265</v>
      </c>
    </row>
    <row r="117" spans="1:8" x14ac:dyDescent="0.2">
      <c r="A117" s="66" t="s">
        <v>691</v>
      </c>
      <c r="B117" s="59" t="s">
        <v>294</v>
      </c>
      <c r="C117" s="67">
        <v>37</v>
      </c>
      <c r="D117" s="76">
        <f t="shared" si="3"/>
        <v>540909.09090909082</v>
      </c>
      <c r="E117" s="76">
        <f t="shared" si="3"/>
        <v>540909.09090909082</v>
      </c>
      <c r="F117" s="76">
        <f t="shared" si="3"/>
        <v>540909.09090909082</v>
      </c>
      <c r="G117" s="76">
        <f t="shared" si="4"/>
        <v>1614545.4545454544</v>
      </c>
      <c r="H117" s="77">
        <f t="shared" si="5"/>
        <v>87272.727272727265</v>
      </c>
    </row>
    <row r="118" spans="1:8" x14ac:dyDescent="0.2">
      <c r="A118" s="68" t="s">
        <v>692</v>
      </c>
      <c r="B118" s="59" t="s">
        <v>296</v>
      </c>
      <c r="C118" s="67">
        <v>27</v>
      </c>
      <c r="D118" s="76">
        <f t="shared" si="3"/>
        <v>404545.45454545447</v>
      </c>
      <c r="E118" s="76">
        <f t="shared" si="3"/>
        <v>404545.45454545447</v>
      </c>
      <c r="F118" s="76">
        <f t="shared" si="3"/>
        <v>404545.45454545447</v>
      </c>
      <c r="G118" s="76">
        <f t="shared" si="4"/>
        <v>1178181.8181818181</v>
      </c>
      <c r="H118" s="77">
        <f t="shared" si="5"/>
        <v>87272.727272727265</v>
      </c>
    </row>
    <row r="119" spans="1:8" x14ac:dyDescent="0.2">
      <c r="A119" s="68" t="s">
        <v>693</v>
      </c>
      <c r="B119" s="59" t="s">
        <v>299</v>
      </c>
      <c r="C119" s="67">
        <v>17</v>
      </c>
      <c r="D119" s="76">
        <f t="shared" si="3"/>
        <v>268181.81818181818</v>
      </c>
      <c r="E119" s="76">
        <f t="shared" si="3"/>
        <v>268181.81818181818</v>
      </c>
      <c r="F119" s="76">
        <f t="shared" si="3"/>
        <v>268181.81818181818</v>
      </c>
      <c r="G119" s="76">
        <f t="shared" si="4"/>
        <v>741818.18181818177</v>
      </c>
      <c r="H119" s="77">
        <f t="shared" si="5"/>
        <v>87272.727272727265</v>
      </c>
    </row>
    <row r="120" spans="1:8" x14ac:dyDescent="0.2">
      <c r="A120" s="69" t="s">
        <v>694</v>
      </c>
      <c r="B120" s="59" t="s">
        <v>302</v>
      </c>
      <c r="C120" s="67">
        <v>34</v>
      </c>
      <c r="D120" s="76">
        <f t="shared" si="3"/>
        <v>500000</v>
      </c>
      <c r="E120" s="76">
        <f t="shared" si="3"/>
        <v>500000</v>
      </c>
      <c r="F120" s="76">
        <f t="shared" si="3"/>
        <v>500000</v>
      </c>
      <c r="G120" s="76">
        <f t="shared" si="4"/>
        <v>1483636.3636363635</v>
      </c>
      <c r="H120" s="77">
        <f t="shared" si="5"/>
        <v>87272.727272727265</v>
      </c>
    </row>
    <row r="121" spans="1:8" x14ac:dyDescent="0.2">
      <c r="A121" s="69" t="s">
        <v>695</v>
      </c>
      <c r="B121" s="59" t="s">
        <v>304</v>
      </c>
      <c r="C121" s="67">
        <v>100</v>
      </c>
      <c r="D121" s="76">
        <f t="shared" si="3"/>
        <v>1399999.9999999998</v>
      </c>
      <c r="E121" s="76">
        <f t="shared" si="3"/>
        <v>1399999.9999999998</v>
      </c>
      <c r="F121" s="76">
        <f t="shared" si="3"/>
        <v>1399999.9999999998</v>
      </c>
      <c r="G121" s="76">
        <f t="shared" si="4"/>
        <v>4363636.3636363633</v>
      </c>
      <c r="H121" s="77">
        <f t="shared" si="5"/>
        <v>87272.727272727265</v>
      </c>
    </row>
    <row r="122" spans="1:8" x14ac:dyDescent="0.2">
      <c r="A122" s="69" t="s">
        <v>696</v>
      </c>
      <c r="B122" s="59" t="s">
        <v>306</v>
      </c>
      <c r="C122" s="67">
        <v>78</v>
      </c>
      <c r="D122" s="76">
        <f t="shared" si="3"/>
        <v>1100000</v>
      </c>
      <c r="E122" s="76">
        <f t="shared" si="3"/>
        <v>1100000</v>
      </c>
      <c r="F122" s="76">
        <f t="shared" si="3"/>
        <v>1100000</v>
      </c>
      <c r="G122" s="76">
        <f t="shared" si="4"/>
        <v>3403636.3636363633</v>
      </c>
      <c r="H122" s="77">
        <f t="shared" si="5"/>
        <v>87272.727272727265</v>
      </c>
    </row>
    <row r="123" spans="1:8" x14ac:dyDescent="0.2">
      <c r="A123" s="69" t="s">
        <v>697</v>
      </c>
      <c r="B123" s="59" t="s">
        <v>308</v>
      </c>
      <c r="C123" s="67">
        <v>20</v>
      </c>
      <c r="D123" s="76">
        <f t="shared" si="3"/>
        <v>309090.90909090906</v>
      </c>
      <c r="E123" s="76">
        <f t="shared" si="3"/>
        <v>309090.90909090906</v>
      </c>
      <c r="F123" s="76">
        <f t="shared" si="3"/>
        <v>309090.90909090906</v>
      </c>
      <c r="G123" s="76">
        <f t="shared" si="4"/>
        <v>872727.27272727271</v>
      </c>
      <c r="H123" s="77">
        <f t="shared" si="5"/>
        <v>87272.727272727265</v>
      </c>
    </row>
    <row r="124" spans="1:8" x14ac:dyDescent="0.2">
      <c r="A124" s="69" t="s">
        <v>698</v>
      </c>
      <c r="B124" s="59" t="s">
        <v>310</v>
      </c>
      <c r="C124" s="67">
        <v>13</v>
      </c>
      <c r="D124" s="76">
        <f t="shared" si="3"/>
        <v>213636.36363636362</v>
      </c>
      <c r="E124" s="76">
        <f t="shared" si="3"/>
        <v>213636.36363636362</v>
      </c>
      <c r="F124" s="76">
        <f t="shared" si="3"/>
        <v>213636.36363636362</v>
      </c>
      <c r="G124" s="76">
        <f t="shared" si="4"/>
        <v>567272.72727272718</v>
      </c>
      <c r="H124" s="77">
        <f t="shared" si="5"/>
        <v>87272.727272727265</v>
      </c>
    </row>
    <row r="125" spans="1:8" x14ac:dyDescent="0.2">
      <c r="A125" s="68" t="s">
        <v>699</v>
      </c>
      <c r="B125" s="59" t="s">
        <v>313</v>
      </c>
      <c r="C125" s="67">
        <v>18</v>
      </c>
      <c r="D125" s="76">
        <f t="shared" si="3"/>
        <v>281818.18181818177</v>
      </c>
      <c r="E125" s="76">
        <f t="shared" si="3"/>
        <v>281818.18181818177</v>
      </c>
      <c r="F125" s="76">
        <f t="shared" si="3"/>
        <v>281818.18181818177</v>
      </c>
      <c r="G125" s="76">
        <f t="shared" si="4"/>
        <v>785454.54545454541</v>
      </c>
      <c r="H125" s="77">
        <f t="shared" si="5"/>
        <v>87272.727272727265</v>
      </c>
    </row>
    <row r="126" spans="1:8" x14ac:dyDescent="0.2">
      <c r="A126" s="68" t="s">
        <v>700</v>
      </c>
      <c r="B126" s="59" t="s">
        <v>315</v>
      </c>
      <c r="C126" s="67">
        <v>9</v>
      </c>
      <c r="D126" s="76">
        <f t="shared" si="3"/>
        <v>159090.90909090909</v>
      </c>
      <c r="E126" s="76">
        <f t="shared" si="3"/>
        <v>159090.90909090909</v>
      </c>
      <c r="F126" s="76">
        <f t="shared" si="3"/>
        <v>159090.90909090909</v>
      </c>
      <c r="G126" s="76">
        <f t="shared" si="4"/>
        <v>392727.27272727271</v>
      </c>
      <c r="H126" s="77">
        <f t="shared" si="5"/>
        <v>87272.727272727265</v>
      </c>
    </row>
    <row r="127" spans="1:8" x14ac:dyDescent="0.2">
      <c r="A127" s="68" t="s">
        <v>701</v>
      </c>
      <c r="B127" s="59" t="s">
        <v>317</v>
      </c>
      <c r="C127" s="67">
        <v>30</v>
      </c>
      <c r="D127" s="76">
        <f t="shared" si="3"/>
        <v>445454.54545454541</v>
      </c>
      <c r="E127" s="76">
        <f t="shared" si="3"/>
        <v>445454.54545454541</v>
      </c>
      <c r="F127" s="76">
        <f t="shared" si="3"/>
        <v>445454.54545454541</v>
      </c>
      <c r="G127" s="76">
        <f t="shared" si="4"/>
        <v>1309090.9090909089</v>
      </c>
      <c r="H127" s="77">
        <f t="shared" si="5"/>
        <v>87272.727272727265</v>
      </c>
    </row>
    <row r="128" spans="1:8" x14ac:dyDescent="0.2">
      <c r="A128" s="64" t="s">
        <v>702</v>
      </c>
      <c r="B128" s="59" t="s">
        <v>319</v>
      </c>
      <c r="C128" s="67">
        <v>41</v>
      </c>
      <c r="D128" s="76">
        <f t="shared" si="3"/>
        <v>595454.54545454541</v>
      </c>
      <c r="E128" s="76">
        <f t="shared" si="3"/>
        <v>595454.54545454541</v>
      </c>
      <c r="F128" s="76">
        <f t="shared" si="3"/>
        <v>595454.54545454541</v>
      </c>
      <c r="G128" s="76">
        <f t="shared" si="4"/>
        <v>1789090.9090909089</v>
      </c>
      <c r="H128" s="77">
        <f t="shared" si="5"/>
        <v>87272.727272727265</v>
      </c>
    </row>
    <row r="129" spans="1:8" x14ac:dyDescent="0.2">
      <c r="A129" s="64" t="s">
        <v>703</v>
      </c>
      <c r="B129" s="59" t="s">
        <v>321</v>
      </c>
      <c r="C129" s="67">
        <v>41</v>
      </c>
      <c r="D129" s="76">
        <f t="shared" si="3"/>
        <v>595454.54545454541</v>
      </c>
      <c r="E129" s="76">
        <f t="shared" si="3"/>
        <v>595454.54545454541</v>
      </c>
      <c r="F129" s="76">
        <f t="shared" si="3"/>
        <v>595454.54545454541</v>
      </c>
      <c r="G129" s="76">
        <f t="shared" si="4"/>
        <v>1789090.9090909089</v>
      </c>
      <c r="H129" s="77">
        <f t="shared" si="5"/>
        <v>87272.727272727265</v>
      </c>
    </row>
    <row r="130" spans="1:8" x14ac:dyDescent="0.2">
      <c r="A130" s="64" t="s">
        <v>704</v>
      </c>
      <c r="B130" s="59" t="s">
        <v>323</v>
      </c>
      <c r="C130" s="67">
        <v>41</v>
      </c>
      <c r="D130" s="76">
        <f t="shared" si="3"/>
        <v>595454.54545454541</v>
      </c>
      <c r="E130" s="76">
        <f t="shared" si="3"/>
        <v>595454.54545454541</v>
      </c>
      <c r="F130" s="76">
        <f t="shared" si="3"/>
        <v>595454.54545454541</v>
      </c>
      <c r="G130" s="76">
        <f t="shared" si="4"/>
        <v>1789090.9090909089</v>
      </c>
      <c r="H130" s="77">
        <f t="shared" si="5"/>
        <v>87272.727272727265</v>
      </c>
    </row>
    <row r="131" spans="1:8" x14ac:dyDescent="0.2">
      <c r="A131" s="64">
        <v>130</v>
      </c>
      <c r="B131" s="59" t="s">
        <v>325</v>
      </c>
      <c r="C131" s="67">
        <v>57</v>
      </c>
      <c r="D131" s="76">
        <f t="shared" ref="D131:F194" si="6">8*20000/1.1+($C131-8)*15000/1.1</f>
        <v>813636.36363636353</v>
      </c>
      <c r="E131" s="76">
        <f t="shared" si="6"/>
        <v>813636.36363636353</v>
      </c>
      <c r="F131" s="76">
        <f t="shared" si="6"/>
        <v>813636.36363636353</v>
      </c>
      <c r="G131" s="76">
        <f t="shared" ref="G131:G194" si="7">$C131*48000/1.1</f>
        <v>2487272.7272727271</v>
      </c>
      <c r="H131" s="77">
        <f t="shared" ref="H131:H194" si="8">96000/1.1</f>
        <v>87272.727272727265</v>
      </c>
    </row>
    <row r="132" spans="1:8" x14ac:dyDescent="0.2">
      <c r="A132" s="64">
        <v>131</v>
      </c>
      <c r="B132" s="59" t="s">
        <v>327</v>
      </c>
      <c r="C132" s="67">
        <v>83</v>
      </c>
      <c r="D132" s="76">
        <f t="shared" si="6"/>
        <v>1168181.8181818181</v>
      </c>
      <c r="E132" s="76">
        <f t="shared" si="6"/>
        <v>1168181.8181818181</v>
      </c>
      <c r="F132" s="76">
        <f t="shared" si="6"/>
        <v>1168181.8181818181</v>
      </c>
      <c r="G132" s="76">
        <f t="shared" si="7"/>
        <v>3621818.1818181816</v>
      </c>
      <c r="H132" s="77">
        <f t="shared" si="8"/>
        <v>87272.727272727265</v>
      </c>
    </row>
    <row r="133" spans="1:8" x14ac:dyDescent="0.2">
      <c r="A133" s="64">
        <v>132</v>
      </c>
      <c r="B133" s="59" t="s">
        <v>329</v>
      </c>
      <c r="C133" s="67"/>
      <c r="D133" s="76">
        <f t="shared" si="6"/>
        <v>36363.636363636353</v>
      </c>
      <c r="E133" s="76">
        <f t="shared" si="6"/>
        <v>36363.636363636353</v>
      </c>
      <c r="F133" s="76">
        <f t="shared" si="6"/>
        <v>36363.636363636353</v>
      </c>
      <c r="G133" s="76">
        <f t="shared" si="7"/>
        <v>0</v>
      </c>
      <c r="H133" s="77">
        <f t="shared" si="8"/>
        <v>87272.727272727265</v>
      </c>
    </row>
    <row r="134" spans="1:8" x14ac:dyDescent="0.2">
      <c r="A134" s="58">
        <v>133</v>
      </c>
      <c r="B134" s="59" t="s">
        <v>331</v>
      </c>
      <c r="C134" s="67">
        <v>20</v>
      </c>
      <c r="D134" s="76">
        <f t="shared" si="6"/>
        <v>309090.90909090906</v>
      </c>
      <c r="E134" s="76">
        <f t="shared" si="6"/>
        <v>309090.90909090906</v>
      </c>
      <c r="F134" s="76">
        <f t="shared" si="6"/>
        <v>309090.90909090906</v>
      </c>
      <c r="G134" s="76">
        <f t="shared" si="7"/>
        <v>872727.27272727271</v>
      </c>
      <c r="H134" s="77">
        <f t="shared" si="8"/>
        <v>87272.727272727265</v>
      </c>
    </row>
    <row r="135" spans="1:8" x14ac:dyDescent="0.2">
      <c r="A135" s="58">
        <v>134</v>
      </c>
      <c r="B135" s="59" t="s">
        <v>334</v>
      </c>
      <c r="C135" s="67">
        <v>40</v>
      </c>
      <c r="D135" s="76">
        <f t="shared" si="6"/>
        <v>581818.18181818177</v>
      </c>
      <c r="E135" s="76">
        <f t="shared" si="6"/>
        <v>581818.18181818177</v>
      </c>
      <c r="F135" s="76">
        <f t="shared" si="6"/>
        <v>581818.18181818177</v>
      </c>
      <c r="G135" s="76">
        <f t="shared" si="7"/>
        <v>1745454.5454545454</v>
      </c>
      <c r="H135" s="77">
        <f t="shared" si="8"/>
        <v>87272.727272727265</v>
      </c>
    </row>
    <row r="136" spans="1:8" x14ac:dyDescent="0.2">
      <c r="A136" s="58">
        <v>135</v>
      </c>
      <c r="B136" s="59" t="s">
        <v>336</v>
      </c>
      <c r="C136" s="67">
        <v>30</v>
      </c>
      <c r="D136" s="76">
        <f t="shared" si="6"/>
        <v>445454.54545454541</v>
      </c>
      <c r="E136" s="76">
        <f t="shared" si="6"/>
        <v>445454.54545454541</v>
      </c>
      <c r="F136" s="76">
        <f t="shared" si="6"/>
        <v>445454.54545454541</v>
      </c>
      <c r="G136" s="76">
        <f t="shared" si="7"/>
        <v>1309090.9090909089</v>
      </c>
      <c r="H136" s="77">
        <f t="shared" si="8"/>
        <v>87272.727272727265</v>
      </c>
    </row>
    <row r="137" spans="1:8" x14ac:dyDescent="0.2">
      <c r="A137" s="58">
        <v>136</v>
      </c>
      <c r="B137" s="59" t="s">
        <v>338</v>
      </c>
      <c r="C137" s="67">
        <v>20</v>
      </c>
      <c r="D137" s="76">
        <f t="shared" si="6"/>
        <v>309090.90909090906</v>
      </c>
      <c r="E137" s="76">
        <f t="shared" si="6"/>
        <v>309090.90909090906</v>
      </c>
      <c r="F137" s="76">
        <f t="shared" si="6"/>
        <v>309090.90909090906</v>
      </c>
      <c r="G137" s="76">
        <f t="shared" si="7"/>
        <v>872727.27272727271</v>
      </c>
      <c r="H137" s="77">
        <f t="shared" si="8"/>
        <v>87272.727272727265</v>
      </c>
    </row>
    <row r="138" spans="1:8" x14ac:dyDescent="0.2">
      <c r="A138" s="64">
        <v>137</v>
      </c>
      <c r="B138" s="59" t="s">
        <v>340</v>
      </c>
      <c r="C138" s="67">
        <v>16</v>
      </c>
      <c r="D138" s="76">
        <f t="shared" si="6"/>
        <v>254545.45454545453</v>
      </c>
      <c r="E138" s="76">
        <f t="shared" si="6"/>
        <v>254545.45454545453</v>
      </c>
      <c r="F138" s="76">
        <f t="shared" si="6"/>
        <v>254545.45454545453</v>
      </c>
      <c r="G138" s="76">
        <f t="shared" si="7"/>
        <v>698181.81818181812</v>
      </c>
      <c r="H138" s="77">
        <f t="shared" si="8"/>
        <v>87272.727272727265</v>
      </c>
    </row>
    <row r="139" spans="1:8" x14ac:dyDescent="0.2">
      <c r="A139" s="64">
        <v>138</v>
      </c>
      <c r="B139" s="59" t="s">
        <v>343</v>
      </c>
      <c r="C139" s="67">
        <v>16</v>
      </c>
      <c r="D139" s="76">
        <f t="shared" si="6"/>
        <v>254545.45454545453</v>
      </c>
      <c r="E139" s="76">
        <f t="shared" si="6"/>
        <v>254545.45454545453</v>
      </c>
      <c r="F139" s="76">
        <f t="shared" si="6"/>
        <v>254545.45454545453</v>
      </c>
      <c r="G139" s="76">
        <f t="shared" si="7"/>
        <v>698181.81818181812</v>
      </c>
      <c r="H139" s="77">
        <f t="shared" si="8"/>
        <v>87272.727272727265</v>
      </c>
    </row>
    <row r="140" spans="1:8" x14ac:dyDescent="0.2">
      <c r="A140" s="64">
        <v>139</v>
      </c>
      <c r="B140" s="59" t="s">
        <v>345</v>
      </c>
      <c r="C140" s="67">
        <v>41</v>
      </c>
      <c r="D140" s="76">
        <f t="shared" si="6"/>
        <v>595454.54545454541</v>
      </c>
      <c r="E140" s="76">
        <f t="shared" si="6"/>
        <v>595454.54545454541</v>
      </c>
      <c r="F140" s="76">
        <f t="shared" si="6"/>
        <v>595454.54545454541</v>
      </c>
      <c r="G140" s="76">
        <f t="shared" si="7"/>
        <v>1789090.9090909089</v>
      </c>
      <c r="H140" s="77">
        <f t="shared" si="8"/>
        <v>87272.727272727265</v>
      </c>
    </row>
    <row r="141" spans="1:8" x14ac:dyDescent="0.2">
      <c r="A141" s="64">
        <v>140</v>
      </c>
      <c r="B141" s="59" t="s">
        <v>347</v>
      </c>
      <c r="C141" s="67">
        <v>42</v>
      </c>
      <c r="D141" s="76">
        <f t="shared" si="6"/>
        <v>609090.90909090906</v>
      </c>
      <c r="E141" s="76">
        <f t="shared" si="6"/>
        <v>609090.90909090906</v>
      </c>
      <c r="F141" s="76">
        <f t="shared" si="6"/>
        <v>609090.90909090906</v>
      </c>
      <c r="G141" s="76">
        <f t="shared" si="7"/>
        <v>1832727.2727272725</v>
      </c>
      <c r="H141" s="77">
        <f t="shared" si="8"/>
        <v>87272.727272727265</v>
      </c>
    </row>
    <row r="142" spans="1:8" x14ac:dyDescent="0.2">
      <c r="A142" s="62">
        <v>141</v>
      </c>
      <c r="B142" s="59" t="s">
        <v>349</v>
      </c>
      <c r="C142" s="67">
        <v>45</v>
      </c>
      <c r="D142" s="76">
        <f t="shared" si="6"/>
        <v>650000</v>
      </c>
      <c r="E142" s="76">
        <f t="shared" si="6"/>
        <v>650000</v>
      </c>
      <c r="F142" s="76">
        <f t="shared" si="6"/>
        <v>650000</v>
      </c>
      <c r="G142" s="76">
        <f t="shared" si="7"/>
        <v>1963636.3636363635</v>
      </c>
      <c r="H142" s="77">
        <f t="shared" si="8"/>
        <v>87272.727272727265</v>
      </c>
    </row>
    <row r="143" spans="1:8" x14ac:dyDescent="0.2">
      <c r="A143" s="68">
        <v>142</v>
      </c>
      <c r="B143" s="59" t="s">
        <v>351</v>
      </c>
      <c r="C143" s="67">
        <v>14</v>
      </c>
      <c r="D143" s="76">
        <f t="shared" si="6"/>
        <v>227272.72727272724</v>
      </c>
      <c r="E143" s="76">
        <f t="shared" si="6"/>
        <v>227272.72727272724</v>
      </c>
      <c r="F143" s="76">
        <f t="shared" si="6"/>
        <v>227272.72727272724</v>
      </c>
      <c r="G143" s="76">
        <f t="shared" si="7"/>
        <v>610909.09090909082</v>
      </c>
      <c r="H143" s="77">
        <f t="shared" si="8"/>
        <v>87272.727272727265</v>
      </c>
    </row>
    <row r="144" spans="1:8" x14ac:dyDescent="0.2">
      <c r="A144" s="68">
        <v>143</v>
      </c>
      <c r="B144" s="59" t="s">
        <v>353</v>
      </c>
      <c r="C144" s="67">
        <v>11</v>
      </c>
      <c r="D144" s="76">
        <f t="shared" si="6"/>
        <v>186363.63636363635</v>
      </c>
      <c r="E144" s="76">
        <f t="shared" si="6"/>
        <v>186363.63636363635</v>
      </c>
      <c r="F144" s="76">
        <f t="shared" si="6"/>
        <v>186363.63636363635</v>
      </c>
      <c r="G144" s="76">
        <f t="shared" si="7"/>
        <v>479999.99999999994</v>
      </c>
      <c r="H144" s="77">
        <f t="shared" si="8"/>
        <v>87272.727272727265</v>
      </c>
    </row>
    <row r="145" spans="1:8" x14ac:dyDescent="0.2">
      <c r="A145" s="68">
        <v>144</v>
      </c>
      <c r="B145" s="59" t="s">
        <v>355</v>
      </c>
      <c r="C145" s="67">
        <v>18</v>
      </c>
      <c r="D145" s="76">
        <f t="shared" si="6"/>
        <v>281818.18181818177</v>
      </c>
      <c r="E145" s="76">
        <f t="shared" si="6"/>
        <v>281818.18181818177</v>
      </c>
      <c r="F145" s="76">
        <f t="shared" si="6"/>
        <v>281818.18181818177</v>
      </c>
      <c r="G145" s="76">
        <f t="shared" si="7"/>
        <v>785454.54545454541</v>
      </c>
      <c r="H145" s="77">
        <f t="shared" si="8"/>
        <v>87272.727272727265</v>
      </c>
    </row>
    <row r="146" spans="1:8" x14ac:dyDescent="0.2">
      <c r="A146" s="68">
        <v>145</v>
      </c>
      <c r="B146" s="59" t="s">
        <v>357</v>
      </c>
      <c r="C146" s="67">
        <v>6</v>
      </c>
      <c r="D146" s="76">
        <f t="shared" si="6"/>
        <v>118181.81818181818</v>
      </c>
      <c r="E146" s="76">
        <f t="shared" si="6"/>
        <v>118181.81818181818</v>
      </c>
      <c r="F146" s="76">
        <f t="shared" si="6"/>
        <v>118181.81818181818</v>
      </c>
      <c r="G146" s="76">
        <f t="shared" si="7"/>
        <v>261818.18181818179</v>
      </c>
      <c r="H146" s="77">
        <f t="shared" si="8"/>
        <v>87272.727272727265</v>
      </c>
    </row>
    <row r="147" spans="1:8" x14ac:dyDescent="0.2">
      <c r="A147" s="62">
        <v>146</v>
      </c>
      <c r="B147" s="59" t="s">
        <v>359</v>
      </c>
      <c r="C147" s="67">
        <v>18</v>
      </c>
      <c r="D147" s="76">
        <f t="shared" si="6"/>
        <v>281818.18181818177</v>
      </c>
      <c r="E147" s="76">
        <f t="shared" si="6"/>
        <v>281818.18181818177</v>
      </c>
      <c r="F147" s="76">
        <f t="shared" si="6"/>
        <v>281818.18181818177</v>
      </c>
      <c r="G147" s="76">
        <f t="shared" si="7"/>
        <v>785454.54545454541</v>
      </c>
      <c r="H147" s="77">
        <f t="shared" si="8"/>
        <v>87272.727272727265</v>
      </c>
    </row>
    <row r="148" spans="1:8" x14ac:dyDescent="0.2">
      <c r="A148" s="68">
        <v>147</v>
      </c>
      <c r="B148" s="59" t="s">
        <v>361</v>
      </c>
      <c r="C148" s="67">
        <v>18</v>
      </c>
      <c r="D148" s="76">
        <f t="shared" si="6"/>
        <v>281818.18181818177</v>
      </c>
      <c r="E148" s="76">
        <f t="shared" si="6"/>
        <v>281818.18181818177</v>
      </c>
      <c r="F148" s="76">
        <f t="shared" si="6"/>
        <v>281818.18181818177</v>
      </c>
      <c r="G148" s="76">
        <f t="shared" si="7"/>
        <v>785454.54545454541</v>
      </c>
      <c r="H148" s="77">
        <f t="shared" si="8"/>
        <v>87272.727272727265</v>
      </c>
    </row>
    <row r="149" spans="1:8" x14ac:dyDescent="0.2">
      <c r="A149" s="68">
        <v>148</v>
      </c>
      <c r="B149" s="59" t="s">
        <v>363</v>
      </c>
      <c r="C149" s="67">
        <v>10</v>
      </c>
      <c r="D149" s="76">
        <f t="shared" si="6"/>
        <v>172727.27272727271</v>
      </c>
      <c r="E149" s="76">
        <f t="shared" si="6"/>
        <v>172727.27272727271</v>
      </c>
      <c r="F149" s="76">
        <f t="shared" si="6"/>
        <v>172727.27272727271</v>
      </c>
      <c r="G149" s="76">
        <f t="shared" si="7"/>
        <v>436363.63636363635</v>
      </c>
      <c r="H149" s="77">
        <f t="shared" si="8"/>
        <v>87272.727272727265</v>
      </c>
    </row>
    <row r="150" spans="1:8" x14ac:dyDescent="0.2">
      <c r="A150" s="68">
        <v>149</v>
      </c>
      <c r="B150" s="59" t="s">
        <v>365</v>
      </c>
      <c r="C150" s="67">
        <v>13</v>
      </c>
      <c r="D150" s="76">
        <f t="shared" si="6"/>
        <v>213636.36363636362</v>
      </c>
      <c r="E150" s="76">
        <f t="shared" si="6"/>
        <v>213636.36363636362</v>
      </c>
      <c r="F150" s="76">
        <f t="shared" si="6"/>
        <v>213636.36363636362</v>
      </c>
      <c r="G150" s="76">
        <f t="shared" si="7"/>
        <v>567272.72727272718</v>
      </c>
      <c r="H150" s="77">
        <f t="shared" si="8"/>
        <v>87272.727272727265</v>
      </c>
    </row>
    <row r="151" spans="1:8" x14ac:dyDescent="0.2">
      <c r="A151" s="68">
        <v>150</v>
      </c>
      <c r="B151" s="59" t="s">
        <v>367</v>
      </c>
      <c r="C151" s="67">
        <v>70</v>
      </c>
      <c r="D151" s="76">
        <f t="shared" si="6"/>
        <v>990909.09090909082</v>
      </c>
      <c r="E151" s="76">
        <f t="shared" si="6"/>
        <v>990909.09090909082</v>
      </c>
      <c r="F151" s="76">
        <f t="shared" si="6"/>
        <v>990909.09090909082</v>
      </c>
      <c r="G151" s="76">
        <f t="shared" si="7"/>
        <v>3054545.4545454541</v>
      </c>
      <c r="H151" s="77">
        <f t="shared" si="8"/>
        <v>87272.727272727265</v>
      </c>
    </row>
    <row r="152" spans="1:8" x14ac:dyDescent="0.2">
      <c r="A152" s="64">
        <v>151</v>
      </c>
      <c r="B152" s="59" t="s">
        <v>369</v>
      </c>
      <c r="C152" s="67">
        <v>99</v>
      </c>
      <c r="D152" s="76">
        <f t="shared" si="6"/>
        <v>1386363.6363636362</v>
      </c>
      <c r="E152" s="76">
        <f t="shared" si="6"/>
        <v>1386363.6363636362</v>
      </c>
      <c r="F152" s="76">
        <f t="shared" si="6"/>
        <v>1386363.6363636362</v>
      </c>
      <c r="G152" s="76">
        <f t="shared" si="7"/>
        <v>4320000</v>
      </c>
      <c r="H152" s="77">
        <f t="shared" si="8"/>
        <v>87272.727272727265</v>
      </c>
    </row>
    <row r="153" spans="1:8" x14ac:dyDescent="0.2">
      <c r="A153" s="64">
        <v>152</v>
      </c>
      <c r="B153" s="59" t="s">
        <v>371</v>
      </c>
      <c r="C153" s="67">
        <v>33</v>
      </c>
      <c r="D153" s="76">
        <f t="shared" si="6"/>
        <v>486363.63636363635</v>
      </c>
      <c r="E153" s="76">
        <f t="shared" si="6"/>
        <v>486363.63636363635</v>
      </c>
      <c r="F153" s="76">
        <f t="shared" si="6"/>
        <v>486363.63636363635</v>
      </c>
      <c r="G153" s="76">
        <f t="shared" si="7"/>
        <v>1440000</v>
      </c>
      <c r="H153" s="77">
        <f t="shared" si="8"/>
        <v>87272.727272727265</v>
      </c>
    </row>
    <row r="154" spans="1:8" x14ac:dyDescent="0.2">
      <c r="A154" s="69">
        <v>153</v>
      </c>
      <c r="B154" s="59" t="s">
        <v>373</v>
      </c>
      <c r="C154" s="67">
        <v>24</v>
      </c>
      <c r="D154" s="76">
        <f t="shared" si="6"/>
        <v>363636.36363636365</v>
      </c>
      <c r="E154" s="76">
        <f t="shared" si="6"/>
        <v>363636.36363636365</v>
      </c>
      <c r="F154" s="76">
        <f t="shared" si="6"/>
        <v>363636.36363636365</v>
      </c>
      <c r="G154" s="76">
        <f t="shared" si="7"/>
        <v>1047272.7272727272</v>
      </c>
      <c r="H154" s="77">
        <f t="shared" si="8"/>
        <v>87272.727272727265</v>
      </c>
    </row>
    <row r="155" spans="1:8" x14ac:dyDescent="0.2">
      <c r="A155" s="62">
        <v>154</v>
      </c>
      <c r="B155" s="59" t="s">
        <v>375</v>
      </c>
      <c r="C155" s="67">
        <v>18</v>
      </c>
      <c r="D155" s="76">
        <f t="shared" si="6"/>
        <v>281818.18181818177</v>
      </c>
      <c r="E155" s="76">
        <f t="shared" si="6"/>
        <v>281818.18181818177</v>
      </c>
      <c r="F155" s="76">
        <f t="shared" si="6"/>
        <v>281818.18181818177</v>
      </c>
      <c r="G155" s="76">
        <f t="shared" si="7"/>
        <v>785454.54545454541</v>
      </c>
      <c r="H155" s="77">
        <f t="shared" si="8"/>
        <v>87272.727272727265</v>
      </c>
    </row>
    <row r="156" spans="1:8" x14ac:dyDescent="0.2">
      <c r="A156" s="62">
        <v>155</v>
      </c>
      <c r="B156" s="59" t="s">
        <v>377</v>
      </c>
      <c r="C156" s="67">
        <v>24</v>
      </c>
      <c r="D156" s="76">
        <f t="shared" si="6"/>
        <v>363636.36363636365</v>
      </c>
      <c r="E156" s="76">
        <f t="shared" si="6"/>
        <v>363636.36363636365</v>
      </c>
      <c r="F156" s="76">
        <f t="shared" si="6"/>
        <v>363636.36363636365</v>
      </c>
      <c r="G156" s="76">
        <f t="shared" si="7"/>
        <v>1047272.7272727272</v>
      </c>
      <c r="H156" s="77">
        <f t="shared" si="8"/>
        <v>87272.727272727265</v>
      </c>
    </row>
    <row r="157" spans="1:8" x14ac:dyDescent="0.2">
      <c r="A157" s="69">
        <v>156</v>
      </c>
      <c r="B157" s="59" t="s">
        <v>379</v>
      </c>
      <c r="C157" s="67">
        <v>13</v>
      </c>
      <c r="D157" s="76">
        <f t="shared" si="6"/>
        <v>213636.36363636362</v>
      </c>
      <c r="E157" s="76">
        <f t="shared" si="6"/>
        <v>213636.36363636362</v>
      </c>
      <c r="F157" s="76">
        <f t="shared" si="6"/>
        <v>213636.36363636362</v>
      </c>
      <c r="G157" s="76">
        <f t="shared" si="7"/>
        <v>567272.72727272718</v>
      </c>
      <c r="H157" s="77">
        <f t="shared" si="8"/>
        <v>87272.727272727265</v>
      </c>
    </row>
    <row r="158" spans="1:8" x14ac:dyDescent="0.2">
      <c r="A158" s="64">
        <v>157</v>
      </c>
      <c r="B158" s="59" t="s">
        <v>381</v>
      </c>
      <c r="C158" s="67">
        <v>40</v>
      </c>
      <c r="D158" s="76">
        <f t="shared" si="6"/>
        <v>581818.18181818177</v>
      </c>
      <c r="E158" s="76">
        <f t="shared" si="6"/>
        <v>581818.18181818177</v>
      </c>
      <c r="F158" s="76">
        <f t="shared" si="6"/>
        <v>581818.18181818177</v>
      </c>
      <c r="G158" s="76">
        <f t="shared" si="7"/>
        <v>1745454.5454545454</v>
      </c>
      <c r="H158" s="77">
        <f t="shared" si="8"/>
        <v>87272.727272727265</v>
      </c>
    </row>
    <row r="159" spans="1:8" x14ac:dyDescent="0.2">
      <c r="A159" s="64">
        <v>158</v>
      </c>
      <c r="B159" s="59" t="s">
        <v>383</v>
      </c>
      <c r="C159" s="67">
        <v>35</v>
      </c>
      <c r="D159" s="76">
        <f t="shared" si="6"/>
        <v>513636.36363636365</v>
      </c>
      <c r="E159" s="76">
        <f t="shared" si="6"/>
        <v>513636.36363636365</v>
      </c>
      <c r="F159" s="76">
        <f t="shared" si="6"/>
        <v>513636.36363636365</v>
      </c>
      <c r="G159" s="76">
        <f t="shared" si="7"/>
        <v>1527272.7272727271</v>
      </c>
      <c r="H159" s="77">
        <f t="shared" si="8"/>
        <v>87272.727272727265</v>
      </c>
    </row>
    <row r="160" spans="1:8" x14ac:dyDescent="0.2">
      <c r="A160" s="64">
        <v>159</v>
      </c>
      <c r="B160" s="59" t="s">
        <v>385</v>
      </c>
      <c r="C160" s="67">
        <v>34</v>
      </c>
      <c r="D160" s="76">
        <f t="shared" si="6"/>
        <v>500000</v>
      </c>
      <c r="E160" s="76">
        <f t="shared" si="6"/>
        <v>500000</v>
      </c>
      <c r="F160" s="76">
        <f t="shared" si="6"/>
        <v>500000</v>
      </c>
      <c r="G160" s="76">
        <f t="shared" si="7"/>
        <v>1483636.3636363635</v>
      </c>
      <c r="H160" s="77">
        <f t="shared" si="8"/>
        <v>87272.727272727265</v>
      </c>
    </row>
    <row r="161" spans="1:8" x14ac:dyDescent="0.2">
      <c r="A161" s="64">
        <v>160</v>
      </c>
      <c r="B161" s="59" t="s">
        <v>387</v>
      </c>
      <c r="C161" s="67">
        <v>42</v>
      </c>
      <c r="D161" s="76">
        <f t="shared" si="6"/>
        <v>609090.90909090906</v>
      </c>
      <c r="E161" s="76">
        <f t="shared" si="6"/>
        <v>609090.90909090906</v>
      </c>
      <c r="F161" s="76">
        <f t="shared" si="6"/>
        <v>609090.90909090906</v>
      </c>
      <c r="G161" s="76">
        <f t="shared" si="7"/>
        <v>1832727.2727272725</v>
      </c>
      <c r="H161" s="77">
        <f t="shared" si="8"/>
        <v>87272.727272727265</v>
      </c>
    </row>
    <row r="162" spans="1:8" x14ac:dyDescent="0.2">
      <c r="A162" s="69">
        <v>161</v>
      </c>
      <c r="B162" s="59" t="s">
        <v>389</v>
      </c>
      <c r="C162" s="67">
        <v>37</v>
      </c>
      <c r="D162" s="76">
        <f t="shared" si="6"/>
        <v>540909.09090909082</v>
      </c>
      <c r="E162" s="76">
        <f t="shared" si="6"/>
        <v>540909.09090909082</v>
      </c>
      <c r="F162" s="76">
        <f t="shared" si="6"/>
        <v>540909.09090909082</v>
      </c>
      <c r="G162" s="76">
        <f t="shared" si="7"/>
        <v>1614545.4545454544</v>
      </c>
      <c r="H162" s="77">
        <f t="shared" si="8"/>
        <v>87272.727272727265</v>
      </c>
    </row>
    <row r="163" spans="1:8" x14ac:dyDescent="0.2">
      <c r="A163" s="64">
        <v>162</v>
      </c>
      <c r="B163" s="59" t="s">
        <v>391</v>
      </c>
      <c r="C163" s="67">
        <v>30</v>
      </c>
      <c r="D163" s="76">
        <f t="shared" si="6"/>
        <v>445454.54545454541</v>
      </c>
      <c r="E163" s="76">
        <f t="shared" si="6"/>
        <v>445454.54545454541</v>
      </c>
      <c r="F163" s="76">
        <f t="shared" si="6"/>
        <v>445454.54545454541</v>
      </c>
      <c r="G163" s="76">
        <f t="shared" si="7"/>
        <v>1309090.9090909089</v>
      </c>
      <c r="H163" s="77">
        <f t="shared" si="8"/>
        <v>87272.727272727265</v>
      </c>
    </row>
    <row r="164" spans="1:8" x14ac:dyDescent="0.2">
      <c r="A164" s="64">
        <v>163</v>
      </c>
      <c r="B164" s="59" t="s">
        <v>394</v>
      </c>
      <c r="C164" s="67">
        <v>30</v>
      </c>
      <c r="D164" s="76">
        <f t="shared" si="6"/>
        <v>445454.54545454541</v>
      </c>
      <c r="E164" s="76">
        <f t="shared" si="6"/>
        <v>445454.54545454541</v>
      </c>
      <c r="F164" s="76">
        <f t="shared" si="6"/>
        <v>445454.54545454541</v>
      </c>
      <c r="G164" s="76">
        <f t="shared" si="7"/>
        <v>1309090.9090909089</v>
      </c>
      <c r="H164" s="77">
        <f t="shared" si="8"/>
        <v>87272.727272727265</v>
      </c>
    </row>
    <row r="165" spans="1:8" x14ac:dyDescent="0.2">
      <c r="A165" s="64">
        <v>164</v>
      </c>
      <c r="B165" s="59" t="s">
        <v>396</v>
      </c>
      <c r="C165" s="67">
        <v>30</v>
      </c>
      <c r="D165" s="76">
        <f t="shared" si="6"/>
        <v>445454.54545454541</v>
      </c>
      <c r="E165" s="76">
        <f t="shared" si="6"/>
        <v>445454.54545454541</v>
      </c>
      <c r="F165" s="76">
        <f t="shared" si="6"/>
        <v>445454.54545454541</v>
      </c>
      <c r="G165" s="76">
        <f t="shared" si="7"/>
        <v>1309090.9090909089</v>
      </c>
      <c r="H165" s="77">
        <f t="shared" si="8"/>
        <v>87272.727272727265</v>
      </c>
    </row>
    <row r="166" spans="1:8" x14ac:dyDescent="0.2">
      <c r="A166" s="64">
        <v>165</v>
      </c>
      <c r="B166" s="59" t="s">
        <v>398</v>
      </c>
      <c r="C166" s="67">
        <v>30</v>
      </c>
      <c r="D166" s="76">
        <f t="shared" si="6"/>
        <v>445454.54545454541</v>
      </c>
      <c r="E166" s="76">
        <f t="shared" si="6"/>
        <v>445454.54545454541</v>
      </c>
      <c r="F166" s="76">
        <f t="shared" si="6"/>
        <v>445454.54545454541</v>
      </c>
      <c r="G166" s="76">
        <f t="shared" si="7"/>
        <v>1309090.9090909089</v>
      </c>
      <c r="H166" s="77">
        <f t="shared" si="8"/>
        <v>87272.727272727265</v>
      </c>
    </row>
    <row r="167" spans="1:8" x14ac:dyDescent="0.2">
      <c r="A167" s="64">
        <v>166</v>
      </c>
      <c r="B167" s="59" t="s">
        <v>400</v>
      </c>
      <c r="C167" s="67">
        <v>30</v>
      </c>
      <c r="D167" s="76">
        <f t="shared" si="6"/>
        <v>445454.54545454541</v>
      </c>
      <c r="E167" s="76">
        <f t="shared" si="6"/>
        <v>445454.54545454541</v>
      </c>
      <c r="F167" s="76">
        <f t="shared" si="6"/>
        <v>445454.54545454541</v>
      </c>
      <c r="G167" s="76">
        <f t="shared" si="7"/>
        <v>1309090.9090909089</v>
      </c>
      <c r="H167" s="77">
        <f t="shared" si="8"/>
        <v>87272.727272727265</v>
      </c>
    </row>
    <row r="168" spans="1:8" x14ac:dyDescent="0.2">
      <c r="A168" s="64">
        <v>167</v>
      </c>
      <c r="B168" s="59" t="s">
        <v>402</v>
      </c>
      <c r="C168" s="67">
        <v>30</v>
      </c>
      <c r="D168" s="76">
        <f t="shared" si="6"/>
        <v>445454.54545454541</v>
      </c>
      <c r="E168" s="76">
        <f t="shared" si="6"/>
        <v>445454.54545454541</v>
      </c>
      <c r="F168" s="76">
        <f t="shared" si="6"/>
        <v>445454.54545454541</v>
      </c>
      <c r="G168" s="76">
        <f t="shared" si="7"/>
        <v>1309090.9090909089</v>
      </c>
      <c r="H168" s="77">
        <f t="shared" si="8"/>
        <v>87272.727272727265</v>
      </c>
    </row>
    <row r="169" spans="1:8" x14ac:dyDescent="0.2">
      <c r="A169" s="64">
        <v>168</v>
      </c>
      <c r="B169" s="59" t="s">
        <v>404</v>
      </c>
      <c r="C169" s="67">
        <v>30</v>
      </c>
      <c r="D169" s="76">
        <f t="shared" si="6"/>
        <v>445454.54545454541</v>
      </c>
      <c r="E169" s="76">
        <f t="shared" si="6"/>
        <v>445454.54545454541</v>
      </c>
      <c r="F169" s="76">
        <f t="shared" si="6"/>
        <v>445454.54545454541</v>
      </c>
      <c r="G169" s="76">
        <f t="shared" si="7"/>
        <v>1309090.9090909089</v>
      </c>
      <c r="H169" s="77">
        <f t="shared" si="8"/>
        <v>87272.727272727265</v>
      </c>
    </row>
    <row r="170" spans="1:8" x14ac:dyDescent="0.2">
      <c r="A170" s="64">
        <v>169</v>
      </c>
      <c r="B170" s="59" t="s">
        <v>406</v>
      </c>
      <c r="C170" s="67">
        <v>30</v>
      </c>
      <c r="D170" s="76">
        <f t="shared" si="6"/>
        <v>445454.54545454541</v>
      </c>
      <c r="E170" s="76">
        <f t="shared" si="6"/>
        <v>445454.54545454541</v>
      </c>
      <c r="F170" s="76">
        <f t="shared" si="6"/>
        <v>445454.54545454541</v>
      </c>
      <c r="G170" s="76">
        <f t="shared" si="7"/>
        <v>1309090.9090909089</v>
      </c>
      <c r="H170" s="77">
        <f t="shared" si="8"/>
        <v>87272.727272727265</v>
      </c>
    </row>
    <row r="171" spans="1:8" x14ac:dyDescent="0.2">
      <c r="A171" s="69">
        <v>170</v>
      </c>
      <c r="B171" s="59" t="s">
        <v>408</v>
      </c>
      <c r="C171" s="67">
        <v>145</v>
      </c>
      <c r="D171" s="76">
        <f t="shared" si="6"/>
        <v>2013636.3636363635</v>
      </c>
      <c r="E171" s="76">
        <f t="shared" si="6"/>
        <v>2013636.3636363635</v>
      </c>
      <c r="F171" s="76">
        <f t="shared" si="6"/>
        <v>2013636.3636363635</v>
      </c>
      <c r="G171" s="76">
        <f t="shared" si="7"/>
        <v>6327272.7272727266</v>
      </c>
      <c r="H171" s="77">
        <f t="shared" si="8"/>
        <v>87272.727272727265</v>
      </c>
    </row>
    <row r="172" spans="1:8" x14ac:dyDescent="0.2">
      <c r="A172" s="58">
        <v>171</v>
      </c>
      <c r="B172" s="59" t="s">
        <v>410</v>
      </c>
      <c r="C172" s="67">
        <v>20</v>
      </c>
      <c r="D172" s="76">
        <f t="shared" si="6"/>
        <v>309090.90909090906</v>
      </c>
      <c r="E172" s="76">
        <f t="shared" si="6"/>
        <v>309090.90909090906</v>
      </c>
      <c r="F172" s="76">
        <f t="shared" si="6"/>
        <v>309090.90909090906</v>
      </c>
      <c r="G172" s="76">
        <f t="shared" si="7"/>
        <v>872727.27272727271</v>
      </c>
      <c r="H172" s="77">
        <f t="shared" si="8"/>
        <v>87272.727272727265</v>
      </c>
    </row>
    <row r="173" spans="1:8" x14ac:dyDescent="0.2">
      <c r="A173" s="58">
        <v>172</v>
      </c>
      <c r="B173" s="59" t="s">
        <v>412</v>
      </c>
      <c r="C173" s="67">
        <v>31</v>
      </c>
      <c r="D173" s="76">
        <f t="shared" si="6"/>
        <v>459090.90909090906</v>
      </c>
      <c r="E173" s="76">
        <f t="shared" si="6"/>
        <v>459090.90909090906</v>
      </c>
      <c r="F173" s="76">
        <f t="shared" si="6"/>
        <v>459090.90909090906</v>
      </c>
      <c r="G173" s="76">
        <f t="shared" si="7"/>
        <v>1352727.2727272727</v>
      </c>
      <c r="H173" s="77">
        <f t="shared" si="8"/>
        <v>87272.727272727265</v>
      </c>
    </row>
    <row r="174" spans="1:8" x14ac:dyDescent="0.2">
      <c r="A174" s="58">
        <v>173</v>
      </c>
      <c r="B174" s="59" t="s">
        <v>414</v>
      </c>
      <c r="C174" s="67">
        <v>10</v>
      </c>
      <c r="D174" s="76">
        <f t="shared" si="6"/>
        <v>172727.27272727271</v>
      </c>
      <c r="E174" s="76">
        <f t="shared" si="6"/>
        <v>172727.27272727271</v>
      </c>
      <c r="F174" s="76">
        <f t="shared" si="6"/>
        <v>172727.27272727271</v>
      </c>
      <c r="G174" s="76">
        <f t="shared" si="7"/>
        <v>436363.63636363635</v>
      </c>
      <c r="H174" s="77">
        <f t="shared" si="8"/>
        <v>87272.727272727265</v>
      </c>
    </row>
    <row r="175" spans="1:8" x14ac:dyDescent="0.2">
      <c r="A175" s="58">
        <v>174</v>
      </c>
      <c r="B175" s="59" t="s">
        <v>416</v>
      </c>
      <c r="C175" s="67">
        <v>30</v>
      </c>
      <c r="D175" s="76">
        <f t="shared" si="6"/>
        <v>445454.54545454541</v>
      </c>
      <c r="E175" s="76">
        <f t="shared" si="6"/>
        <v>445454.54545454541</v>
      </c>
      <c r="F175" s="76">
        <f t="shared" si="6"/>
        <v>445454.54545454541</v>
      </c>
      <c r="G175" s="76">
        <f t="shared" si="7"/>
        <v>1309090.9090909089</v>
      </c>
      <c r="H175" s="77">
        <f t="shared" si="8"/>
        <v>87272.727272727265</v>
      </c>
    </row>
    <row r="176" spans="1:8" x14ac:dyDescent="0.2">
      <c r="A176" s="58">
        <v>175</v>
      </c>
      <c r="B176" s="59" t="s">
        <v>418</v>
      </c>
      <c r="C176" s="67">
        <v>50</v>
      </c>
      <c r="D176" s="76">
        <f t="shared" si="6"/>
        <v>718181.81818181812</v>
      </c>
      <c r="E176" s="76">
        <f t="shared" si="6"/>
        <v>718181.81818181812</v>
      </c>
      <c r="F176" s="76">
        <f t="shared" si="6"/>
        <v>718181.81818181812</v>
      </c>
      <c r="G176" s="76">
        <f t="shared" si="7"/>
        <v>2181818.1818181816</v>
      </c>
      <c r="H176" s="77">
        <f t="shared" si="8"/>
        <v>87272.727272727265</v>
      </c>
    </row>
    <row r="177" spans="1:8" x14ac:dyDescent="0.2">
      <c r="A177" s="58">
        <v>176</v>
      </c>
      <c r="B177" s="59" t="s">
        <v>420</v>
      </c>
      <c r="C177" s="67">
        <v>114</v>
      </c>
      <c r="D177" s="76">
        <f t="shared" si="6"/>
        <v>1590909.0909090908</v>
      </c>
      <c r="E177" s="76">
        <f t="shared" si="6"/>
        <v>1590909.0909090908</v>
      </c>
      <c r="F177" s="76">
        <f t="shared" si="6"/>
        <v>1590909.0909090908</v>
      </c>
      <c r="G177" s="76">
        <f t="shared" si="7"/>
        <v>4974545.4545454541</v>
      </c>
      <c r="H177" s="77">
        <f t="shared" si="8"/>
        <v>87272.727272727265</v>
      </c>
    </row>
    <row r="178" spans="1:8" x14ac:dyDescent="0.2">
      <c r="A178" s="58">
        <v>177</v>
      </c>
      <c r="B178" s="59" t="s">
        <v>422</v>
      </c>
      <c r="C178" s="67">
        <v>30</v>
      </c>
      <c r="D178" s="76">
        <f t="shared" si="6"/>
        <v>445454.54545454541</v>
      </c>
      <c r="E178" s="76">
        <f t="shared" si="6"/>
        <v>445454.54545454541</v>
      </c>
      <c r="F178" s="76">
        <f t="shared" si="6"/>
        <v>445454.54545454541</v>
      </c>
      <c r="G178" s="76">
        <f t="shared" si="7"/>
        <v>1309090.9090909089</v>
      </c>
      <c r="H178" s="77">
        <f t="shared" si="8"/>
        <v>87272.727272727265</v>
      </c>
    </row>
    <row r="179" spans="1:8" x14ac:dyDescent="0.2">
      <c r="A179" s="58">
        <v>178</v>
      </c>
      <c r="B179" s="59" t="s">
        <v>424</v>
      </c>
      <c r="C179" s="67">
        <v>30</v>
      </c>
      <c r="D179" s="76">
        <f t="shared" si="6"/>
        <v>445454.54545454541</v>
      </c>
      <c r="E179" s="76">
        <f t="shared" si="6"/>
        <v>445454.54545454541</v>
      </c>
      <c r="F179" s="76">
        <f t="shared" si="6"/>
        <v>445454.54545454541</v>
      </c>
      <c r="G179" s="76">
        <f t="shared" si="7"/>
        <v>1309090.9090909089</v>
      </c>
      <c r="H179" s="77">
        <f t="shared" si="8"/>
        <v>87272.727272727265</v>
      </c>
    </row>
    <row r="180" spans="1:8" x14ac:dyDescent="0.2">
      <c r="A180" s="58">
        <v>179</v>
      </c>
      <c r="B180" s="59" t="s">
        <v>426</v>
      </c>
      <c r="C180" s="67">
        <v>30</v>
      </c>
      <c r="D180" s="76">
        <f t="shared" si="6"/>
        <v>445454.54545454541</v>
      </c>
      <c r="E180" s="76">
        <f t="shared" si="6"/>
        <v>445454.54545454541</v>
      </c>
      <c r="F180" s="76">
        <f t="shared" si="6"/>
        <v>445454.54545454541</v>
      </c>
      <c r="G180" s="76">
        <f t="shared" si="7"/>
        <v>1309090.9090909089</v>
      </c>
      <c r="H180" s="77">
        <f t="shared" si="8"/>
        <v>87272.727272727265</v>
      </c>
    </row>
    <row r="181" spans="1:8" x14ac:dyDescent="0.2">
      <c r="A181" s="58">
        <v>180</v>
      </c>
      <c r="B181" s="59" t="s">
        <v>428</v>
      </c>
      <c r="C181" s="67">
        <v>30</v>
      </c>
      <c r="D181" s="76">
        <f t="shared" si="6"/>
        <v>445454.54545454541</v>
      </c>
      <c r="E181" s="76">
        <f t="shared" si="6"/>
        <v>445454.54545454541</v>
      </c>
      <c r="F181" s="76">
        <f t="shared" si="6"/>
        <v>445454.54545454541</v>
      </c>
      <c r="G181" s="76">
        <f t="shared" si="7"/>
        <v>1309090.9090909089</v>
      </c>
      <c r="H181" s="77">
        <f t="shared" si="8"/>
        <v>87272.727272727265</v>
      </c>
    </row>
    <row r="182" spans="1:8" x14ac:dyDescent="0.2">
      <c r="A182" s="58">
        <v>181</v>
      </c>
      <c r="B182" s="59" t="s">
        <v>430</v>
      </c>
      <c r="C182" s="67">
        <v>40</v>
      </c>
      <c r="D182" s="76">
        <f t="shared" si="6"/>
        <v>581818.18181818177</v>
      </c>
      <c r="E182" s="76">
        <f t="shared" si="6"/>
        <v>581818.18181818177</v>
      </c>
      <c r="F182" s="76">
        <f t="shared" si="6"/>
        <v>581818.18181818177</v>
      </c>
      <c r="G182" s="76">
        <f t="shared" si="7"/>
        <v>1745454.5454545454</v>
      </c>
      <c r="H182" s="77">
        <f t="shared" si="8"/>
        <v>87272.727272727265</v>
      </c>
    </row>
    <row r="183" spans="1:8" x14ac:dyDescent="0.2">
      <c r="A183" s="63">
        <v>182</v>
      </c>
      <c r="B183" s="59" t="s">
        <v>432</v>
      </c>
      <c r="C183" s="67">
        <v>40</v>
      </c>
      <c r="D183" s="76">
        <f t="shared" si="6"/>
        <v>581818.18181818177</v>
      </c>
      <c r="E183" s="76">
        <f t="shared" si="6"/>
        <v>581818.18181818177</v>
      </c>
      <c r="F183" s="76">
        <f t="shared" si="6"/>
        <v>581818.18181818177</v>
      </c>
      <c r="G183" s="76">
        <f t="shared" si="7"/>
        <v>1745454.5454545454</v>
      </c>
      <c r="H183" s="77">
        <f t="shared" si="8"/>
        <v>87272.727272727265</v>
      </c>
    </row>
    <row r="184" spans="1:8" x14ac:dyDescent="0.2">
      <c r="A184" s="64">
        <v>183</v>
      </c>
      <c r="B184" s="59" t="s">
        <v>434</v>
      </c>
      <c r="C184" s="67">
        <v>3</v>
      </c>
      <c r="D184" s="76">
        <f t="shared" si="6"/>
        <v>77272.727272727265</v>
      </c>
      <c r="E184" s="76">
        <f t="shared" si="6"/>
        <v>77272.727272727265</v>
      </c>
      <c r="F184" s="76">
        <f t="shared" si="6"/>
        <v>77272.727272727265</v>
      </c>
      <c r="G184" s="76">
        <f t="shared" si="7"/>
        <v>130909.0909090909</v>
      </c>
      <c r="H184" s="77">
        <f t="shared" si="8"/>
        <v>87272.727272727265</v>
      </c>
    </row>
    <row r="185" spans="1:8" x14ac:dyDescent="0.2">
      <c r="A185" s="58">
        <v>184</v>
      </c>
      <c r="B185" s="59" t="s">
        <v>436</v>
      </c>
      <c r="C185" s="67">
        <v>30</v>
      </c>
      <c r="D185" s="76">
        <f t="shared" si="6"/>
        <v>445454.54545454541</v>
      </c>
      <c r="E185" s="76">
        <f t="shared" si="6"/>
        <v>445454.54545454541</v>
      </c>
      <c r="F185" s="76">
        <f t="shared" si="6"/>
        <v>445454.54545454541</v>
      </c>
      <c r="G185" s="76">
        <f t="shared" si="7"/>
        <v>1309090.9090909089</v>
      </c>
      <c r="H185" s="77">
        <f t="shared" si="8"/>
        <v>87272.727272727265</v>
      </c>
    </row>
    <row r="186" spans="1:8" x14ac:dyDescent="0.2">
      <c r="A186" s="58">
        <v>185</v>
      </c>
      <c r="B186" s="59" t="s">
        <v>438</v>
      </c>
      <c r="C186" s="67">
        <v>30</v>
      </c>
      <c r="D186" s="76">
        <f t="shared" si="6"/>
        <v>445454.54545454541</v>
      </c>
      <c r="E186" s="76">
        <f t="shared" si="6"/>
        <v>445454.54545454541</v>
      </c>
      <c r="F186" s="76">
        <f t="shared" si="6"/>
        <v>445454.54545454541</v>
      </c>
      <c r="G186" s="76">
        <f t="shared" si="7"/>
        <v>1309090.9090909089</v>
      </c>
      <c r="H186" s="77">
        <f t="shared" si="8"/>
        <v>87272.727272727265</v>
      </c>
    </row>
    <row r="187" spans="1:8" x14ac:dyDescent="0.2">
      <c r="A187" s="64">
        <v>186</v>
      </c>
      <c r="B187" s="59" t="s">
        <v>440</v>
      </c>
      <c r="C187" s="67">
        <v>18</v>
      </c>
      <c r="D187" s="76">
        <f t="shared" si="6"/>
        <v>281818.18181818177</v>
      </c>
      <c r="E187" s="76">
        <f t="shared" si="6"/>
        <v>281818.18181818177</v>
      </c>
      <c r="F187" s="76">
        <f t="shared" si="6"/>
        <v>281818.18181818177</v>
      </c>
      <c r="G187" s="76">
        <f t="shared" si="7"/>
        <v>785454.54545454541</v>
      </c>
      <c r="H187" s="77">
        <f t="shared" si="8"/>
        <v>87272.727272727265</v>
      </c>
    </row>
    <row r="188" spans="1:8" x14ac:dyDescent="0.2">
      <c r="A188" s="64">
        <v>187</v>
      </c>
      <c r="B188" s="59" t="s">
        <v>442</v>
      </c>
      <c r="C188" s="67">
        <v>6</v>
      </c>
      <c r="D188" s="76">
        <f t="shared" si="6"/>
        <v>118181.81818181818</v>
      </c>
      <c r="E188" s="76">
        <f t="shared" si="6"/>
        <v>118181.81818181818</v>
      </c>
      <c r="F188" s="76">
        <f t="shared" si="6"/>
        <v>118181.81818181818</v>
      </c>
      <c r="G188" s="76">
        <f t="shared" si="7"/>
        <v>261818.18181818179</v>
      </c>
      <c r="H188" s="77">
        <f t="shared" si="8"/>
        <v>87272.727272727265</v>
      </c>
    </row>
    <row r="189" spans="1:8" x14ac:dyDescent="0.2">
      <c r="A189" s="64">
        <v>188</v>
      </c>
      <c r="B189" s="59" t="s">
        <v>444</v>
      </c>
      <c r="C189" s="67">
        <v>4</v>
      </c>
      <c r="D189" s="76">
        <f t="shared" si="6"/>
        <v>90909.090909090897</v>
      </c>
      <c r="E189" s="76">
        <f t="shared" si="6"/>
        <v>90909.090909090897</v>
      </c>
      <c r="F189" s="76">
        <f t="shared" si="6"/>
        <v>90909.090909090897</v>
      </c>
      <c r="G189" s="76">
        <f t="shared" si="7"/>
        <v>174545.45454545453</v>
      </c>
      <c r="H189" s="77">
        <f t="shared" si="8"/>
        <v>87272.727272727265</v>
      </c>
    </row>
    <row r="190" spans="1:8" x14ac:dyDescent="0.2">
      <c r="A190" s="64">
        <v>189</v>
      </c>
      <c r="B190" s="59" t="s">
        <v>446</v>
      </c>
      <c r="C190" s="67">
        <v>4</v>
      </c>
      <c r="D190" s="76">
        <f t="shared" si="6"/>
        <v>90909.090909090897</v>
      </c>
      <c r="E190" s="76">
        <f t="shared" si="6"/>
        <v>90909.090909090897</v>
      </c>
      <c r="F190" s="76">
        <f t="shared" si="6"/>
        <v>90909.090909090897</v>
      </c>
      <c r="G190" s="76">
        <f t="shared" si="7"/>
        <v>174545.45454545453</v>
      </c>
      <c r="H190" s="77">
        <f t="shared" si="8"/>
        <v>87272.727272727265</v>
      </c>
    </row>
    <row r="191" spans="1:8" x14ac:dyDescent="0.2">
      <c r="A191" s="64">
        <v>190</v>
      </c>
      <c r="B191" s="59" t="s">
        <v>448</v>
      </c>
      <c r="C191" s="67">
        <v>6</v>
      </c>
      <c r="D191" s="76">
        <f t="shared" si="6"/>
        <v>118181.81818181818</v>
      </c>
      <c r="E191" s="76">
        <f t="shared" si="6"/>
        <v>118181.81818181818</v>
      </c>
      <c r="F191" s="76">
        <f t="shared" si="6"/>
        <v>118181.81818181818</v>
      </c>
      <c r="G191" s="76">
        <f t="shared" si="7"/>
        <v>261818.18181818179</v>
      </c>
      <c r="H191" s="77">
        <f t="shared" si="8"/>
        <v>87272.727272727265</v>
      </c>
    </row>
    <row r="192" spans="1:8" x14ac:dyDescent="0.2">
      <c r="A192" s="64">
        <v>191</v>
      </c>
      <c r="B192" s="59" t="s">
        <v>450</v>
      </c>
      <c r="C192" s="67">
        <v>6</v>
      </c>
      <c r="D192" s="76">
        <f t="shared" si="6"/>
        <v>118181.81818181818</v>
      </c>
      <c r="E192" s="76">
        <f t="shared" si="6"/>
        <v>118181.81818181818</v>
      </c>
      <c r="F192" s="76">
        <f t="shared" si="6"/>
        <v>118181.81818181818</v>
      </c>
      <c r="G192" s="76">
        <f t="shared" si="7"/>
        <v>261818.18181818179</v>
      </c>
      <c r="H192" s="77">
        <f t="shared" si="8"/>
        <v>87272.727272727265</v>
      </c>
    </row>
    <row r="193" spans="1:8" x14ac:dyDescent="0.2">
      <c r="A193" s="64">
        <v>192</v>
      </c>
      <c r="B193" s="59" t="s">
        <v>452</v>
      </c>
      <c r="C193" s="67">
        <v>160</v>
      </c>
      <c r="D193" s="76">
        <f t="shared" si="6"/>
        <v>2218181.8181818179</v>
      </c>
      <c r="E193" s="76">
        <f t="shared" si="6"/>
        <v>2218181.8181818179</v>
      </c>
      <c r="F193" s="76">
        <f t="shared" si="6"/>
        <v>2218181.8181818179</v>
      </c>
      <c r="G193" s="76">
        <f t="shared" si="7"/>
        <v>6981818.1818181816</v>
      </c>
      <c r="H193" s="77">
        <f t="shared" si="8"/>
        <v>87272.727272727265</v>
      </c>
    </row>
    <row r="194" spans="1:8" x14ac:dyDescent="0.2">
      <c r="A194" s="65">
        <v>193</v>
      </c>
      <c r="B194" s="59" t="s">
        <v>454</v>
      </c>
      <c r="C194" s="67">
        <v>20</v>
      </c>
      <c r="D194" s="76">
        <f t="shared" si="6"/>
        <v>309090.90909090906</v>
      </c>
      <c r="E194" s="76">
        <f t="shared" si="6"/>
        <v>309090.90909090906</v>
      </c>
      <c r="F194" s="76">
        <f t="shared" si="6"/>
        <v>309090.90909090906</v>
      </c>
      <c r="G194" s="76">
        <f t="shared" si="7"/>
        <v>872727.27272727271</v>
      </c>
      <c r="H194" s="77">
        <f t="shared" si="8"/>
        <v>87272.727272727265</v>
      </c>
    </row>
    <row r="195" spans="1:8" s="80" customFormat="1" x14ac:dyDescent="0.2">
      <c r="A195" s="66">
        <v>194</v>
      </c>
      <c r="B195" s="70" t="s">
        <v>456</v>
      </c>
      <c r="C195" s="79">
        <v>159</v>
      </c>
      <c r="D195" s="76">
        <f t="shared" ref="D195:F253" si="9">8*20000/1.1+($C195-8)*15000/1.1</f>
        <v>2204545.4545454546</v>
      </c>
      <c r="E195" s="76">
        <f t="shared" si="9"/>
        <v>2204545.4545454546</v>
      </c>
      <c r="F195" s="76">
        <f t="shared" si="9"/>
        <v>2204545.4545454546</v>
      </c>
      <c r="G195" s="76">
        <f t="shared" ref="G195:G253" si="10">$C195*48000/1.1</f>
        <v>6938181.8181818174</v>
      </c>
      <c r="H195" s="77">
        <f t="shared" ref="H195:H253" si="11">96000/1.1</f>
        <v>87272.727272727265</v>
      </c>
    </row>
    <row r="196" spans="1:8" x14ac:dyDescent="0.2">
      <c r="A196" s="64">
        <v>195</v>
      </c>
      <c r="B196" s="59" t="s">
        <v>458</v>
      </c>
      <c r="C196" s="67">
        <v>20</v>
      </c>
      <c r="D196" s="76">
        <f t="shared" si="9"/>
        <v>309090.90909090906</v>
      </c>
      <c r="E196" s="76">
        <f t="shared" si="9"/>
        <v>309090.90909090906</v>
      </c>
      <c r="F196" s="76">
        <f t="shared" si="9"/>
        <v>309090.90909090906</v>
      </c>
      <c r="G196" s="76">
        <f t="shared" si="10"/>
        <v>872727.27272727271</v>
      </c>
      <c r="H196" s="77">
        <f t="shared" si="11"/>
        <v>87272.727272727265</v>
      </c>
    </row>
    <row r="197" spans="1:8" x14ac:dyDescent="0.2">
      <c r="A197" s="68">
        <v>196</v>
      </c>
      <c r="B197" s="59" t="s">
        <v>460</v>
      </c>
      <c r="C197" s="67">
        <v>49</v>
      </c>
      <c r="D197" s="76">
        <f t="shared" si="9"/>
        <v>704545.45454545447</v>
      </c>
      <c r="E197" s="76">
        <f t="shared" si="9"/>
        <v>704545.45454545447</v>
      </c>
      <c r="F197" s="76">
        <f t="shared" si="9"/>
        <v>704545.45454545447</v>
      </c>
      <c r="G197" s="76">
        <f t="shared" si="10"/>
        <v>2138181.8181818179</v>
      </c>
      <c r="H197" s="77">
        <f t="shared" si="11"/>
        <v>87272.727272727265</v>
      </c>
    </row>
    <row r="198" spans="1:8" x14ac:dyDescent="0.2">
      <c r="A198" s="62">
        <v>197</v>
      </c>
      <c r="B198" s="59" t="s">
        <v>462</v>
      </c>
      <c r="C198" s="67">
        <v>18</v>
      </c>
      <c r="D198" s="76">
        <f t="shared" si="9"/>
        <v>281818.18181818177</v>
      </c>
      <c r="E198" s="76">
        <f t="shared" si="9"/>
        <v>281818.18181818177</v>
      </c>
      <c r="F198" s="76">
        <f t="shared" si="9"/>
        <v>281818.18181818177</v>
      </c>
      <c r="G198" s="76">
        <f t="shared" si="10"/>
        <v>785454.54545454541</v>
      </c>
      <c r="H198" s="77">
        <f t="shared" si="11"/>
        <v>87272.727272727265</v>
      </c>
    </row>
    <row r="199" spans="1:8" x14ac:dyDescent="0.2">
      <c r="A199" s="64">
        <v>198</v>
      </c>
      <c r="B199" s="59" t="s">
        <v>464</v>
      </c>
      <c r="C199" s="67">
        <v>35</v>
      </c>
      <c r="D199" s="76">
        <f t="shared" si="9"/>
        <v>513636.36363636365</v>
      </c>
      <c r="E199" s="76">
        <f t="shared" si="9"/>
        <v>513636.36363636365</v>
      </c>
      <c r="F199" s="76">
        <f t="shared" si="9"/>
        <v>513636.36363636365</v>
      </c>
      <c r="G199" s="76">
        <f t="shared" si="10"/>
        <v>1527272.7272727271</v>
      </c>
      <c r="H199" s="77">
        <f t="shared" si="11"/>
        <v>87272.727272727265</v>
      </c>
    </row>
    <row r="200" spans="1:8" x14ac:dyDescent="0.2">
      <c r="A200" s="64">
        <v>199</v>
      </c>
      <c r="B200" s="59" t="s">
        <v>466</v>
      </c>
      <c r="C200" s="67">
        <v>36</v>
      </c>
      <c r="D200" s="76">
        <f t="shared" si="9"/>
        <v>527272.72727272718</v>
      </c>
      <c r="E200" s="76">
        <f t="shared" si="9"/>
        <v>527272.72727272718</v>
      </c>
      <c r="F200" s="76">
        <f t="shared" si="9"/>
        <v>527272.72727272718</v>
      </c>
      <c r="G200" s="76">
        <f t="shared" si="10"/>
        <v>1570909.0909090908</v>
      </c>
      <c r="H200" s="77">
        <f t="shared" si="11"/>
        <v>87272.727272727265</v>
      </c>
    </row>
    <row r="201" spans="1:8" x14ac:dyDescent="0.2">
      <c r="A201" s="64">
        <v>200</v>
      </c>
      <c r="B201" s="59" t="s">
        <v>468</v>
      </c>
      <c r="C201" s="67">
        <v>35</v>
      </c>
      <c r="D201" s="76">
        <f t="shared" si="9"/>
        <v>513636.36363636365</v>
      </c>
      <c r="E201" s="76">
        <f t="shared" si="9"/>
        <v>513636.36363636365</v>
      </c>
      <c r="F201" s="76">
        <f t="shared" si="9"/>
        <v>513636.36363636365</v>
      </c>
      <c r="G201" s="76">
        <f t="shared" si="10"/>
        <v>1527272.7272727271</v>
      </c>
      <c r="H201" s="77">
        <f t="shared" si="11"/>
        <v>87272.727272727265</v>
      </c>
    </row>
    <row r="202" spans="1:8" x14ac:dyDescent="0.2">
      <c r="A202" s="65">
        <v>201</v>
      </c>
      <c r="B202" s="59" t="s">
        <v>470</v>
      </c>
      <c r="C202" s="67">
        <v>93</v>
      </c>
      <c r="D202" s="76">
        <f t="shared" si="9"/>
        <v>1304545.4545454544</v>
      </c>
      <c r="E202" s="76">
        <f t="shared" si="9"/>
        <v>1304545.4545454544</v>
      </c>
      <c r="F202" s="76">
        <f t="shared" si="9"/>
        <v>1304545.4545454544</v>
      </c>
      <c r="G202" s="76">
        <f t="shared" si="10"/>
        <v>4058181.8181818179</v>
      </c>
      <c r="H202" s="77">
        <f t="shared" si="11"/>
        <v>87272.727272727265</v>
      </c>
    </row>
    <row r="203" spans="1:8" x14ac:dyDescent="0.2">
      <c r="A203" s="65">
        <v>202</v>
      </c>
      <c r="B203" s="59" t="s">
        <v>472</v>
      </c>
      <c r="C203" s="67">
        <v>97</v>
      </c>
      <c r="D203" s="76">
        <f t="shared" si="9"/>
        <v>1359090.9090909089</v>
      </c>
      <c r="E203" s="76">
        <f t="shared" si="9"/>
        <v>1359090.9090909089</v>
      </c>
      <c r="F203" s="76">
        <f t="shared" si="9"/>
        <v>1359090.9090909089</v>
      </c>
      <c r="G203" s="76">
        <f t="shared" si="10"/>
        <v>4232727.2727272725</v>
      </c>
      <c r="H203" s="77">
        <f t="shared" si="11"/>
        <v>87272.727272727265</v>
      </c>
    </row>
    <row r="204" spans="1:8" x14ac:dyDescent="0.2">
      <c r="A204" s="65">
        <v>203</v>
      </c>
      <c r="B204" s="59" t="s">
        <v>474</v>
      </c>
      <c r="C204" s="67">
        <v>59</v>
      </c>
      <c r="D204" s="76">
        <f t="shared" si="9"/>
        <v>840909.09090909082</v>
      </c>
      <c r="E204" s="76">
        <f t="shared" si="9"/>
        <v>840909.09090909082</v>
      </c>
      <c r="F204" s="76">
        <f t="shared" si="9"/>
        <v>840909.09090909082</v>
      </c>
      <c r="G204" s="76">
        <f t="shared" si="10"/>
        <v>2574545.4545454541</v>
      </c>
      <c r="H204" s="77">
        <f t="shared" si="11"/>
        <v>87272.727272727265</v>
      </c>
    </row>
    <row r="205" spans="1:8" x14ac:dyDescent="0.2">
      <c r="A205" s="62">
        <v>204</v>
      </c>
      <c r="B205" s="59" t="s">
        <v>477</v>
      </c>
      <c r="C205" s="67">
        <v>12</v>
      </c>
      <c r="D205" s="76">
        <f t="shared" si="9"/>
        <v>200000</v>
      </c>
      <c r="E205" s="76">
        <f t="shared" si="9"/>
        <v>200000</v>
      </c>
      <c r="F205" s="76">
        <f t="shared" si="9"/>
        <v>200000</v>
      </c>
      <c r="G205" s="76">
        <f t="shared" si="10"/>
        <v>523636.36363636359</v>
      </c>
      <c r="H205" s="77">
        <f t="shared" si="11"/>
        <v>87272.727272727265</v>
      </c>
    </row>
    <row r="206" spans="1:8" x14ac:dyDescent="0.2">
      <c r="A206" s="64">
        <v>205</v>
      </c>
      <c r="B206" s="59" t="s">
        <v>479</v>
      </c>
      <c r="C206" s="67">
        <v>56</v>
      </c>
      <c r="D206" s="76">
        <f t="shared" si="9"/>
        <v>799999.99999999988</v>
      </c>
      <c r="E206" s="76">
        <f t="shared" si="9"/>
        <v>799999.99999999988</v>
      </c>
      <c r="F206" s="76">
        <f t="shared" si="9"/>
        <v>799999.99999999988</v>
      </c>
      <c r="G206" s="76">
        <f t="shared" si="10"/>
        <v>2443636.3636363633</v>
      </c>
      <c r="H206" s="77">
        <f t="shared" si="11"/>
        <v>87272.727272727265</v>
      </c>
    </row>
    <row r="207" spans="1:8" x14ac:dyDescent="0.2">
      <c r="A207" s="63">
        <v>206</v>
      </c>
      <c r="B207" s="59" t="s">
        <v>481</v>
      </c>
      <c r="C207" s="67">
        <v>9</v>
      </c>
      <c r="D207" s="76">
        <f t="shared" si="9"/>
        <v>159090.90909090909</v>
      </c>
      <c r="E207" s="76">
        <f t="shared" si="9"/>
        <v>159090.90909090909</v>
      </c>
      <c r="F207" s="76">
        <f t="shared" si="9"/>
        <v>159090.90909090909</v>
      </c>
      <c r="G207" s="76">
        <f t="shared" si="10"/>
        <v>392727.27272727271</v>
      </c>
      <c r="H207" s="77">
        <f t="shared" si="11"/>
        <v>87272.727272727265</v>
      </c>
    </row>
    <row r="208" spans="1:8" x14ac:dyDescent="0.2">
      <c r="A208" s="63">
        <v>207</v>
      </c>
      <c r="B208" s="59" t="s">
        <v>483</v>
      </c>
      <c r="C208" s="67">
        <v>14</v>
      </c>
      <c r="D208" s="76">
        <f t="shared" si="9"/>
        <v>227272.72727272724</v>
      </c>
      <c r="E208" s="76">
        <f t="shared" si="9"/>
        <v>227272.72727272724</v>
      </c>
      <c r="F208" s="76">
        <f t="shared" si="9"/>
        <v>227272.72727272724</v>
      </c>
      <c r="G208" s="76">
        <f t="shared" si="10"/>
        <v>610909.09090909082</v>
      </c>
      <c r="H208" s="77">
        <f t="shared" si="11"/>
        <v>87272.727272727265</v>
      </c>
    </row>
    <row r="209" spans="1:8" x14ac:dyDescent="0.2">
      <c r="A209" s="63">
        <v>208</v>
      </c>
      <c r="B209" s="59" t="s">
        <v>485</v>
      </c>
      <c r="C209" s="67">
        <v>7</v>
      </c>
      <c r="D209" s="76">
        <f t="shared" si="9"/>
        <v>131818.18181818179</v>
      </c>
      <c r="E209" s="76">
        <f t="shared" si="9"/>
        <v>131818.18181818179</v>
      </c>
      <c r="F209" s="76">
        <f t="shared" si="9"/>
        <v>131818.18181818179</v>
      </c>
      <c r="G209" s="76">
        <f t="shared" si="10"/>
        <v>305454.54545454541</v>
      </c>
      <c r="H209" s="77">
        <f t="shared" si="11"/>
        <v>87272.727272727265</v>
      </c>
    </row>
    <row r="210" spans="1:8" x14ac:dyDescent="0.2">
      <c r="A210" s="64">
        <v>209</v>
      </c>
      <c r="B210" s="59" t="s">
        <v>487</v>
      </c>
      <c r="C210" s="67">
        <v>25</v>
      </c>
      <c r="D210" s="76">
        <f t="shared" si="9"/>
        <v>377272.72727272724</v>
      </c>
      <c r="E210" s="76">
        <f t="shared" si="9"/>
        <v>377272.72727272724</v>
      </c>
      <c r="F210" s="76">
        <f t="shared" si="9"/>
        <v>377272.72727272724</v>
      </c>
      <c r="G210" s="76">
        <f t="shared" si="10"/>
        <v>1090909.0909090908</v>
      </c>
      <c r="H210" s="77">
        <f t="shared" si="11"/>
        <v>87272.727272727265</v>
      </c>
    </row>
    <row r="211" spans="1:8" x14ac:dyDescent="0.2">
      <c r="A211" s="64">
        <v>210</v>
      </c>
      <c r="B211" s="59" t="s">
        <v>489</v>
      </c>
      <c r="C211" s="67">
        <v>60</v>
      </c>
      <c r="D211" s="76">
        <f t="shared" si="9"/>
        <v>854545.45454545447</v>
      </c>
      <c r="E211" s="76">
        <f t="shared" si="9"/>
        <v>854545.45454545447</v>
      </c>
      <c r="F211" s="76">
        <f t="shared" si="9"/>
        <v>854545.45454545447</v>
      </c>
      <c r="G211" s="76">
        <f t="shared" si="10"/>
        <v>2618181.8181818179</v>
      </c>
      <c r="H211" s="77">
        <f t="shared" si="11"/>
        <v>87272.727272727265</v>
      </c>
    </row>
    <row r="212" spans="1:8" x14ac:dyDescent="0.2">
      <c r="A212" s="64">
        <v>211</v>
      </c>
      <c r="B212" s="59" t="s">
        <v>491</v>
      </c>
      <c r="C212" s="67">
        <v>32</v>
      </c>
      <c r="D212" s="76">
        <f t="shared" si="9"/>
        <v>472727.27272727271</v>
      </c>
      <c r="E212" s="76">
        <f t="shared" si="9"/>
        <v>472727.27272727271</v>
      </c>
      <c r="F212" s="76">
        <f t="shared" si="9"/>
        <v>472727.27272727271</v>
      </c>
      <c r="G212" s="76">
        <f t="shared" si="10"/>
        <v>1396363.6363636362</v>
      </c>
      <c r="H212" s="77">
        <f t="shared" si="11"/>
        <v>87272.727272727265</v>
      </c>
    </row>
    <row r="213" spans="1:8" x14ac:dyDescent="0.2">
      <c r="A213" s="62">
        <v>212</v>
      </c>
      <c r="B213" s="59" t="s">
        <v>493</v>
      </c>
      <c r="C213" s="67">
        <v>68</v>
      </c>
      <c r="D213" s="76">
        <f t="shared" si="9"/>
        <v>963636.36363636353</v>
      </c>
      <c r="E213" s="76">
        <f t="shared" si="9"/>
        <v>963636.36363636353</v>
      </c>
      <c r="F213" s="76">
        <f t="shared" si="9"/>
        <v>963636.36363636353</v>
      </c>
      <c r="G213" s="76">
        <f t="shared" si="10"/>
        <v>2967272.7272727271</v>
      </c>
      <c r="H213" s="77">
        <f t="shared" si="11"/>
        <v>87272.727272727265</v>
      </c>
    </row>
    <row r="214" spans="1:8" x14ac:dyDescent="0.2">
      <c r="A214" s="68">
        <v>213</v>
      </c>
      <c r="B214" s="59" t="s">
        <v>495</v>
      </c>
      <c r="C214" s="67">
        <v>17</v>
      </c>
      <c r="D214" s="76">
        <f t="shared" si="9"/>
        <v>268181.81818181818</v>
      </c>
      <c r="E214" s="76">
        <f t="shared" si="9"/>
        <v>268181.81818181818</v>
      </c>
      <c r="F214" s="76">
        <f t="shared" si="9"/>
        <v>268181.81818181818</v>
      </c>
      <c r="G214" s="76">
        <f t="shared" si="10"/>
        <v>741818.18181818177</v>
      </c>
      <c r="H214" s="77">
        <f t="shared" si="11"/>
        <v>87272.727272727265</v>
      </c>
    </row>
    <row r="215" spans="1:8" x14ac:dyDescent="0.2">
      <c r="A215" s="68">
        <v>214</v>
      </c>
      <c r="B215" s="59" t="s">
        <v>497</v>
      </c>
      <c r="C215" s="67">
        <v>16</v>
      </c>
      <c r="D215" s="76">
        <f t="shared" si="9"/>
        <v>254545.45454545453</v>
      </c>
      <c r="E215" s="76">
        <f t="shared" si="9"/>
        <v>254545.45454545453</v>
      </c>
      <c r="F215" s="76">
        <f t="shared" si="9"/>
        <v>254545.45454545453</v>
      </c>
      <c r="G215" s="76">
        <f t="shared" si="10"/>
        <v>698181.81818181812</v>
      </c>
      <c r="H215" s="77">
        <f t="shared" si="11"/>
        <v>87272.727272727265</v>
      </c>
    </row>
    <row r="216" spans="1:8" x14ac:dyDescent="0.2">
      <c r="A216" s="68">
        <v>215</v>
      </c>
      <c r="B216" s="59" t="s">
        <v>499</v>
      </c>
      <c r="C216" s="67">
        <v>12</v>
      </c>
      <c r="D216" s="76">
        <f t="shared" si="9"/>
        <v>200000</v>
      </c>
      <c r="E216" s="76">
        <f t="shared" si="9"/>
        <v>200000</v>
      </c>
      <c r="F216" s="76">
        <f t="shared" si="9"/>
        <v>200000</v>
      </c>
      <c r="G216" s="76">
        <f t="shared" si="10"/>
        <v>523636.36363636359</v>
      </c>
      <c r="H216" s="77">
        <f t="shared" si="11"/>
        <v>87272.727272727265</v>
      </c>
    </row>
    <row r="217" spans="1:8" x14ac:dyDescent="0.2">
      <c r="A217" s="66">
        <v>216</v>
      </c>
      <c r="B217" s="59" t="s">
        <v>502</v>
      </c>
      <c r="C217" s="67">
        <v>28</v>
      </c>
      <c r="D217" s="76">
        <f t="shared" si="9"/>
        <v>418181.81818181812</v>
      </c>
      <c r="E217" s="76">
        <f t="shared" si="9"/>
        <v>418181.81818181812</v>
      </c>
      <c r="F217" s="76">
        <f t="shared" si="9"/>
        <v>418181.81818181812</v>
      </c>
      <c r="G217" s="76">
        <f t="shared" si="10"/>
        <v>1221818.1818181816</v>
      </c>
      <c r="H217" s="77">
        <f t="shared" si="11"/>
        <v>87272.727272727265</v>
      </c>
    </row>
    <row r="218" spans="1:8" x14ac:dyDescent="0.2">
      <c r="A218" s="63">
        <v>217</v>
      </c>
      <c r="B218" s="59" t="s">
        <v>504</v>
      </c>
      <c r="C218" s="67">
        <v>40</v>
      </c>
      <c r="D218" s="76">
        <f t="shared" si="9"/>
        <v>581818.18181818177</v>
      </c>
      <c r="E218" s="76">
        <f t="shared" si="9"/>
        <v>581818.18181818177</v>
      </c>
      <c r="F218" s="76">
        <f t="shared" si="9"/>
        <v>581818.18181818177</v>
      </c>
      <c r="G218" s="76">
        <f t="shared" si="10"/>
        <v>1745454.5454545454</v>
      </c>
      <c r="H218" s="77">
        <f t="shared" si="11"/>
        <v>87272.727272727265</v>
      </c>
    </row>
    <row r="219" spans="1:8" x14ac:dyDescent="0.2">
      <c r="A219" s="63">
        <v>218</v>
      </c>
      <c r="B219" s="59" t="s">
        <v>506</v>
      </c>
      <c r="C219" s="67">
        <v>40</v>
      </c>
      <c r="D219" s="76">
        <f t="shared" si="9"/>
        <v>581818.18181818177</v>
      </c>
      <c r="E219" s="76">
        <f t="shared" si="9"/>
        <v>581818.18181818177</v>
      </c>
      <c r="F219" s="76">
        <f t="shared" si="9"/>
        <v>581818.18181818177</v>
      </c>
      <c r="G219" s="76">
        <f t="shared" si="10"/>
        <v>1745454.5454545454</v>
      </c>
      <c r="H219" s="77">
        <f t="shared" si="11"/>
        <v>87272.727272727265</v>
      </c>
    </row>
    <row r="220" spans="1:8" x14ac:dyDescent="0.2">
      <c r="A220" s="63">
        <v>219</v>
      </c>
      <c r="B220" s="59" t="s">
        <v>508</v>
      </c>
      <c r="C220" s="67">
        <v>36</v>
      </c>
      <c r="D220" s="76">
        <f t="shared" si="9"/>
        <v>527272.72727272718</v>
      </c>
      <c r="E220" s="76">
        <f t="shared" si="9"/>
        <v>527272.72727272718</v>
      </c>
      <c r="F220" s="76">
        <f t="shared" si="9"/>
        <v>527272.72727272718</v>
      </c>
      <c r="G220" s="76">
        <f t="shared" si="10"/>
        <v>1570909.0909090908</v>
      </c>
      <c r="H220" s="77">
        <f t="shared" si="11"/>
        <v>87272.727272727265</v>
      </c>
    </row>
    <row r="221" spans="1:8" x14ac:dyDescent="0.2">
      <c r="A221" s="63">
        <v>220</v>
      </c>
      <c r="B221" s="59" t="s">
        <v>510</v>
      </c>
      <c r="C221" s="67">
        <v>18</v>
      </c>
      <c r="D221" s="76">
        <f t="shared" si="9"/>
        <v>281818.18181818177</v>
      </c>
      <c r="E221" s="76">
        <f t="shared" si="9"/>
        <v>281818.18181818177</v>
      </c>
      <c r="F221" s="76">
        <f t="shared" si="9"/>
        <v>281818.18181818177</v>
      </c>
      <c r="G221" s="76">
        <f t="shared" si="10"/>
        <v>785454.54545454541</v>
      </c>
      <c r="H221" s="77">
        <f t="shared" si="11"/>
        <v>87272.727272727265</v>
      </c>
    </row>
    <row r="222" spans="1:8" x14ac:dyDescent="0.2">
      <c r="A222" s="63">
        <v>221</v>
      </c>
      <c r="B222" s="59" t="s">
        <v>512</v>
      </c>
      <c r="C222" s="67">
        <v>12</v>
      </c>
      <c r="D222" s="76">
        <f t="shared" si="9"/>
        <v>200000</v>
      </c>
      <c r="E222" s="76">
        <f t="shared" si="9"/>
        <v>200000</v>
      </c>
      <c r="F222" s="76">
        <f t="shared" si="9"/>
        <v>200000</v>
      </c>
      <c r="G222" s="76">
        <f t="shared" si="10"/>
        <v>523636.36363636359</v>
      </c>
      <c r="H222" s="77">
        <f t="shared" si="11"/>
        <v>87272.727272727265</v>
      </c>
    </row>
    <row r="223" spans="1:8" x14ac:dyDescent="0.2">
      <c r="A223" s="64">
        <v>222</v>
      </c>
      <c r="B223" s="59" t="s">
        <v>514</v>
      </c>
      <c r="C223" s="67">
        <v>24</v>
      </c>
      <c r="D223" s="76">
        <f t="shared" si="9"/>
        <v>363636.36363636365</v>
      </c>
      <c r="E223" s="76">
        <f t="shared" si="9"/>
        <v>363636.36363636365</v>
      </c>
      <c r="F223" s="76">
        <f t="shared" si="9"/>
        <v>363636.36363636365</v>
      </c>
      <c r="G223" s="76">
        <f t="shared" si="10"/>
        <v>1047272.7272727272</v>
      </c>
      <c r="H223" s="77">
        <f t="shared" si="11"/>
        <v>87272.727272727265</v>
      </c>
    </row>
    <row r="224" spans="1:8" x14ac:dyDescent="0.2">
      <c r="A224" s="64">
        <v>223</v>
      </c>
      <c r="B224" s="59" t="s">
        <v>516</v>
      </c>
      <c r="C224" s="67">
        <v>24</v>
      </c>
      <c r="D224" s="76">
        <f t="shared" si="9"/>
        <v>363636.36363636365</v>
      </c>
      <c r="E224" s="76">
        <f t="shared" si="9"/>
        <v>363636.36363636365</v>
      </c>
      <c r="F224" s="76">
        <f t="shared" si="9"/>
        <v>363636.36363636365</v>
      </c>
      <c r="G224" s="76">
        <f t="shared" si="10"/>
        <v>1047272.7272727272</v>
      </c>
      <c r="H224" s="77">
        <f t="shared" si="11"/>
        <v>87272.727272727265</v>
      </c>
    </row>
    <row r="225" spans="1:8" x14ac:dyDescent="0.2">
      <c r="A225" s="64">
        <v>224</v>
      </c>
      <c r="B225" s="59" t="s">
        <v>518</v>
      </c>
      <c r="C225" s="67">
        <v>16</v>
      </c>
      <c r="D225" s="76">
        <f t="shared" si="9"/>
        <v>254545.45454545453</v>
      </c>
      <c r="E225" s="76">
        <f t="shared" si="9"/>
        <v>254545.45454545453</v>
      </c>
      <c r="F225" s="76">
        <f t="shared" si="9"/>
        <v>254545.45454545453</v>
      </c>
      <c r="G225" s="76">
        <f t="shared" si="10"/>
        <v>698181.81818181812</v>
      </c>
      <c r="H225" s="77">
        <f t="shared" si="11"/>
        <v>87272.727272727265</v>
      </c>
    </row>
    <row r="226" spans="1:8" x14ac:dyDescent="0.2">
      <c r="A226" s="68">
        <v>225</v>
      </c>
      <c r="B226" s="59" t="s">
        <v>520</v>
      </c>
      <c r="C226" s="67">
        <v>16</v>
      </c>
      <c r="D226" s="76">
        <f t="shared" si="9"/>
        <v>254545.45454545453</v>
      </c>
      <c r="E226" s="76">
        <f t="shared" si="9"/>
        <v>254545.45454545453</v>
      </c>
      <c r="F226" s="76">
        <f t="shared" si="9"/>
        <v>254545.45454545453</v>
      </c>
      <c r="G226" s="76">
        <f t="shared" si="10"/>
        <v>698181.81818181812</v>
      </c>
      <c r="H226" s="77">
        <f t="shared" si="11"/>
        <v>87272.727272727265</v>
      </c>
    </row>
    <row r="227" spans="1:8" x14ac:dyDescent="0.2">
      <c r="A227" s="58">
        <v>226</v>
      </c>
      <c r="B227" s="59" t="s">
        <v>522</v>
      </c>
      <c r="C227" s="67">
        <v>5</v>
      </c>
      <c r="D227" s="76">
        <f t="shared" si="9"/>
        <v>104545.45454545453</v>
      </c>
      <c r="E227" s="76">
        <f t="shared" si="9"/>
        <v>104545.45454545453</v>
      </c>
      <c r="F227" s="76">
        <f t="shared" si="9"/>
        <v>104545.45454545453</v>
      </c>
      <c r="G227" s="76">
        <f t="shared" si="10"/>
        <v>218181.81818181818</v>
      </c>
      <c r="H227" s="77">
        <f t="shared" si="11"/>
        <v>87272.727272727265</v>
      </c>
    </row>
    <row r="228" spans="1:8" x14ac:dyDescent="0.2">
      <c r="A228" s="58">
        <v>227</v>
      </c>
      <c r="B228" s="59" t="s">
        <v>525</v>
      </c>
      <c r="C228" s="67">
        <v>4</v>
      </c>
      <c r="D228" s="76">
        <f t="shared" si="9"/>
        <v>90909.090909090897</v>
      </c>
      <c r="E228" s="76">
        <f t="shared" si="9"/>
        <v>90909.090909090897</v>
      </c>
      <c r="F228" s="76">
        <f t="shared" si="9"/>
        <v>90909.090909090897</v>
      </c>
      <c r="G228" s="76">
        <f t="shared" si="10"/>
        <v>174545.45454545453</v>
      </c>
      <c r="H228" s="77">
        <f t="shared" si="11"/>
        <v>87272.727272727265</v>
      </c>
    </row>
    <row r="229" spans="1:8" x14ac:dyDescent="0.2">
      <c r="A229" s="64">
        <v>228</v>
      </c>
      <c r="B229" s="59" t="s">
        <v>527</v>
      </c>
      <c r="C229" s="67">
        <v>6</v>
      </c>
      <c r="D229" s="76">
        <f t="shared" si="9"/>
        <v>118181.81818181818</v>
      </c>
      <c r="E229" s="76">
        <f t="shared" si="9"/>
        <v>118181.81818181818</v>
      </c>
      <c r="F229" s="76">
        <f t="shared" si="9"/>
        <v>118181.81818181818</v>
      </c>
      <c r="G229" s="76">
        <f t="shared" si="10"/>
        <v>261818.18181818179</v>
      </c>
      <c r="H229" s="77">
        <f t="shared" si="11"/>
        <v>87272.727272727265</v>
      </c>
    </row>
    <row r="230" spans="1:8" x14ac:dyDescent="0.2">
      <c r="A230" s="63">
        <v>229</v>
      </c>
      <c r="B230" s="59" t="s">
        <v>530</v>
      </c>
      <c r="C230" s="67">
        <v>85</v>
      </c>
      <c r="D230" s="76">
        <f t="shared" si="9"/>
        <v>1195454.5454545454</v>
      </c>
      <c r="E230" s="76">
        <f t="shared" si="9"/>
        <v>1195454.5454545454</v>
      </c>
      <c r="F230" s="76">
        <f t="shared" si="9"/>
        <v>1195454.5454545454</v>
      </c>
      <c r="G230" s="76">
        <f t="shared" si="10"/>
        <v>3709090.9090909087</v>
      </c>
      <c r="H230" s="77">
        <f t="shared" si="11"/>
        <v>87272.727272727265</v>
      </c>
    </row>
    <row r="231" spans="1:8" x14ac:dyDescent="0.2">
      <c r="A231" s="63">
        <v>230</v>
      </c>
      <c r="B231" s="59" t="s">
        <v>532</v>
      </c>
      <c r="C231" s="67">
        <v>67</v>
      </c>
      <c r="D231" s="76">
        <f t="shared" si="9"/>
        <v>949999.99999999988</v>
      </c>
      <c r="E231" s="76">
        <f t="shared" si="9"/>
        <v>949999.99999999988</v>
      </c>
      <c r="F231" s="76">
        <f t="shared" si="9"/>
        <v>949999.99999999988</v>
      </c>
      <c r="G231" s="76">
        <f t="shared" si="10"/>
        <v>2923636.3636363633</v>
      </c>
      <c r="H231" s="77">
        <f t="shared" si="11"/>
        <v>87272.727272727265</v>
      </c>
    </row>
    <row r="232" spans="1:8" x14ac:dyDescent="0.2">
      <c r="A232" s="62">
        <v>231</v>
      </c>
      <c r="B232" s="59" t="s">
        <v>534</v>
      </c>
      <c r="C232" s="67">
        <v>12</v>
      </c>
      <c r="D232" s="76">
        <f t="shared" si="9"/>
        <v>200000</v>
      </c>
      <c r="E232" s="76">
        <f t="shared" si="9"/>
        <v>200000</v>
      </c>
      <c r="F232" s="76">
        <f t="shared" si="9"/>
        <v>200000</v>
      </c>
      <c r="G232" s="76">
        <f t="shared" si="10"/>
        <v>523636.36363636359</v>
      </c>
      <c r="H232" s="77">
        <f t="shared" si="11"/>
        <v>87272.727272727265</v>
      </c>
    </row>
    <row r="233" spans="1:8" x14ac:dyDescent="0.2">
      <c r="A233" s="62">
        <v>232</v>
      </c>
      <c r="B233" s="59" t="s">
        <v>536</v>
      </c>
      <c r="C233" s="67">
        <v>12</v>
      </c>
      <c r="D233" s="76">
        <f t="shared" si="9"/>
        <v>200000</v>
      </c>
      <c r="E233" s="76">
        <f t="shared" si="9"/>
        <v>200000</v>
      </c>
      <c r="F233" s="76">
        <f t="shared" si="9"/>
        <v>200000</v>
      </c>
      <c r="G233" s="76">
        <f t="shared" si="10"/>
        <v>523636.36363636359</v>
      </c>
      <c r="H233" s="77">
        <f t="shared" si="11"/>
        <v>87272.727272727265</v>
      </c>
    </row>
    <row r="234" spans="1:8" x14ac:dyDescent="0.2">
      <c r="A234" s="62">
        <v>233</v>
      </c>
      <c r="B234" s="59" t="s">
        <v>538</v>
      </c>
      <c r="C234" s="67">
        <v>12</v>
      </c>
      <c r="D234" s="76">
        <f t="shared" si="9"/>
        <v>200000</v>
      </c>
      <c r="E234" s="76">
        <f t="shared" si="9"/>
        <v>200000</v>
      </c>
      <c r="F234" s="76">
        <f t="shared" si="9"/>
        <v>200000</v>
      </c>
      <c r="G234" s="76">
        <f t="shared" si="10"/>
        <v>523636.36363636359</v>
      </c>
      <c r="H234" s="77">
        <f t="shared" si="11"/>
        <v>87272.727272727265</v>
      </c>
    </row>
    <row r="235" spans="1:8" x14ac:dyDescent="0.2">
      <c r="A235" s="62">
        <v>234</v>
      </c>
      <c r="B235" s="59" t="s">
        <v>540</v>
      </c>
      <c r="C235" s="67">
        <v>12</v>
      </c>
      <c r="D235" s="76">
        <f t="shared" si="9"/>
        <v>200000</v>
      </c>
      <c r="E235" s="76">
        <f t="shared" si="9"/>
        <v>200000</v>
      </c>
      <c r="F235" s="76">
        <f t="shared" si="9"/>
        <v>200000</v>
      </c>
      <c r="G235" s="76">
        <f t="shared" si="10"/>
        <v>523636.36363636359</v>
      </c>
      <c r="H235" s="77">
        <f t="shared" si="11"/>
        <v>87272.727272727265</v>
      </c>
    </row>
    <row r="236" spans="1:8" x14ac:dyDescent="0.2">
      <c r="A236" s="62">
        <v>235</v>
      </c>
      <c r="B236" s="59" t="s">
        <v>542</v>
      </c>
      <c r="C236" s="67">
        <v>12</v>
      </c>
      <c r="D236" s="76">
        <f t="shared" si="9"/>
        <v>200000</v>
      </c>
      <c r="E236" s="76">
        <f t="shared" si="9"/>
        <v>200000</v>
      </c>
      <c r="F236" s="76">
        <f t="shared" si="9"/>
        <v>200000</v>
      </c>
      <c r="G236" s="76">
        <f t="shared" si="10"/>
        <v>523636.36363636359</v>
      </c>
      <c r="H236" s="77">
        <f t="shared" si="11"/>
        <v>87272.727272727265</v>
      </c>
    </row>
    <row r="237" spans="1:8" x14ac:dyDescent="0.2">
      <c r="A237" s="64">
        <v>236</v>
      </c>
      <c r="B237" s="59" t="s">
        <v>544</v>
      </c>
      <c r="C237" s="67">
        <v>20</v>
      </c>
      <c r="D237" s="76">
        <f t="shared" si="9"/>
        <v>309090.90909090906</v>
      </c>
      <c r="E237" s="76">
        <f t="shared" si="9"/>
        <v>309090.90909090906</v>
      </c>
      <c r="F237" s="76">
        <f t="shared" si="9"/>
        <v>309090.90909090906</v>
      </c>
      <c r="G237" s="76">
        <f t="shared" si="10"/>
        <v>872727.27272727271</v>
      </c>
      <c r="H237" s="77">
        <f t="shared" si="11"/>
        <v>87272.727272727265</v>
      </c>
    </row>
    <row r="238" spans="1:8" x14ac:dyDescent="0.2">
      <c r="A238" s="64">
        <v>237</v>
      </c>
      <c r="B238" s="59" t="s">
        <v>546</v>
      </c>
      <c r="C238" s="67">
        <v>20</v>
      </c>
      <c r="D238" s="76">
        <f t="shared" si="9"/>
        <v>309090.90909090906</v>
      </c>
      <c r="E238" s="76">
        <f t="shared" si="9"/>
        <v>309090.90909090906</v>
      </c>
      <c r="F238" s="76">
        <f t="shared" si="9"/>
        <v>309090.90909090906</v>
      </c>
      <c r="G238" s="76">
        <f t="shared" si="10"/>
        <v>872727.27272727271</v>
      </c>
      <c r="H238" s="77">
        <f t="shared" si="11"/>
        <v>87272.727272727265</v>
      </c>
    </row>
    <row r="239" spans="1:8" x14ac:dyDescent="0.2">
      <c r="A239" s="65">
        <v>238</v>
      </c>
      <c r="B239" s="59" t="s">
        <v>548</v>
      </c>
      <c r="C239" s="67">
        <v>101</v>
      </c>
      <c r="D239" s="76">
        <f t="shared" si="9"/>
        <v>1413636.3636363635</v>
      </c>
      <c r="E239" s="76">
        <f t="shared" si="9"/>
        <v>1413636.3636363635</v>
      </c>
      <c r="F239" s="76">
        <f t="shared" si="9"/>
        <v>1413636.3636363635</v>
      </c>
      <c r="G239" s="76">
        <f t="shared" si="10"/>
        <v>4407272.7272727266</v>
      </c>
      <c r="H239" s="77">
        <f t="shared" si="11"/>
        <v>87272.727272727265</v>
      </c>
    </row>
    <row r="240" spans="1:8" x14ac:dyDescent="0.2">
      <c r="A240" s="58">
        <v>239</v>
      </c>
      <c r="B240" s="59" t="s">
        <v>550</v>
      </c>
      <c r="C240" s="67">
        <v>97</v>
      </c>
      <c r="D240" s="76">
        <f t="shared" si="9"/>
        <v>1359090.9090909089</v>
      </c>
      <c r="E240" s="76">
        <f t="shared" si="9"/>
        <v>1359090.9090909089</v>
      </c>
      <c r="F240" s="76">
        <f t="shared" si="9"/>
        <v>1359090.9090909089</v>
      </c>
      <c r="G240" s="76">
        <f t="shared" si="10"/>
        <v>4232727.2727272725</v>
      </c>
      <c r="H240" s="77">
        <f t="shared" si="11"/>
        <v>87272.727272727265</v>
      </c>
    </row>
    <row r="241" spans="1:8" x14ac:dyDescent="0.2">
      <c r="A241" s="58">
        <v>240</v>
      </c>
      <c r="B241" s="59" t="s">
        <v>552</v>
      </c>
      <c r="C241" s="67">
        <v>95</v>
      </c>
      <c r="D241" s="76">
        <f t="shared" si="9"/>
        <v>1331818.1818181816</v>
      </c>
      <c r="E241" s="76">
        <f t="shared" si="9"/>
        <v>1331818.1818181816</v>
      </c>
      <c r="F241" s="76">
        <f t="shared" si="9"/>
        <v>1331818.1818181816</v>
      </c>
      <c r="G241" s="76">
        <f t="shared" si="10"/>
        <v>4145454.5454545449</v>
      </c>
      <c r="H241" s="77">
        <f t="shared" si="11"/>
        <v>87272.727272727265</v>
      </c>
    </row>
    <row r="242" spans="1:8" x14ac:dyDescent="0.2">
      <c r="A242" s="65">
        <v>241</v>
      </c>
      <c r="B242" s="59" t="s">
        <v>554</v>
      </c>
      <c r="C242" s="67">
        <v>98</v>
      </c>
      <c r="D242" s="76">
        <f t="shared" si="9"/>
        <v>1372727.2727272725</v>
      </c>
      <c r="E242" s="76">
        <f t="shared" si="9"/>
        <v>1372727.2727272725</v>
      </c>
      <c r="F242" s="76">
        <f t="shared" si="9"/>
        <v>1372727.2727272725</v>
      </c>
      <c r="G242" s="76">
        <f t="shared" si="10"/>
        <v>4276363.6363636358</v>
      </c>
      <c r="H242" s="77">
        <f t="shared" si="11"/>
        <v>87272.727272727265</v>
      </c>
    </row>
    <row r="243" spans="1:8" x14ac:dyDescent="0.2">
      <c r="A243" s="64">
        <v>242</v>
      </c>
      <c r="B243" s="59" t="s">
        <v>556</v>
      </c>
      <c r="C243" s="67">
        <v>24</v>
      </c>
      <c r="D243" s="76">
        <f t="shared" si="9"/>
        <v>363636.36363636365</v>
      </c>
      <c r="E243" s="76">
        <f t="shared" si="9"/>
        <v>363636.36363636365</v>
      </c>
      <c r="F243" s="76">
        <f t="shared" si="9"/>
        <v>363636.36363636365</v>
      </c>
      <c r="G243" s="76">
        <f t="shared" si="10"/>
        <v>1047272.7272727272</v>
      </c>
      <c r="H243" s="77">
        <f t="shared" si="11"/>
        <v>87272.727272727265</v>
      </c>
    </row>
    <row r="244" spans="1:8" x14ac:dyDescent="0.2">
      <c r="A244" s="64">
        <v>243</v>
      </c>
      <c r="B244" s="59" t="s">
        <v>558</v>
      </c>
      <c r="C244" s="67">
        <v>16</v>
      </c>
      <c r="D244" s="76">
        <f t="shared" si="9"/>
        <v>254545.45454545453</v>
      </c>
      <c r="E244" s="76">
        <f t="shared" si="9"/>
        <v>254545.45454545453</v>
      </c>
      <c r="F244" s="76">
        <f t="shared" si="9"/>
        <v>254545.45454545453</v>
      </c>
      <c r="G244" s="76">
        <f t="shared" si="10"/>
        <v>698181.81818181812</v>
      </c>
      <c r="H244" s="77">
        <f t="shared" si="11"/>
        <v>87272.727272727265</v>
      </c>
    </row>
    <row r="245" spans="1:8" x14ac:dyDescent="0.2">
      <c r="A245" s="64">
        <v>244</v>
      </c>
      <c r="B245" s="59" t="s">
        <v>560</v>
      </c>
      <c r="C245" s="67">
        <v>16</v>
      </c>
      <c r="D245" s="76">
        <f t="shared" si="9"/>
        <v>254545.45454545453</v>
      </c>
      <c r="E245" s="76">
        <f t="shared" si="9"/>
        <v>254545.45454545453</v>
      </c>
      <c r="F245" s="76">
        <f t="shared" si="9"/>
        <v>254545.45454545453</v>
      </c>
      <c r="G245" s="76">
        <f t="shared" si="10"/>
        <v>698181.81818181812</v>
      </c>
      <c r="H245" s="77">
        <f t="shared" si="11"/>
        <v>87272.727272727265</v>
      </c>
    </row>
    <row r="246" spans="1:8" x14ac:dyDescent="0.2">
      <c r="A246" s="64">
        <v>245</v>
      </c>
      <c r="B246" s="59" t="s">
        <v>562</v>
      </c>
      <c r="C246" s="67">
        <v>24</v>
      </c>
      <c r="D246" s="76">
        <f t="shared" si="9"/>
        <v>363636.36363636365</v>
      </c>
      <c r="E246" s="76">
        <f t="shared" si="9"/>
        <v>363636.36363636365</v>
      </c>
      <c r="F246" s="76">
        <f t="shared" si="9"/>
        <v>363636.36363636365</v>
      </c>
      <c r="G246" s="76">
        <f t="shared" si="10"/>
        <v>1047272.7272727272</v>
      </c>
      <c r="H246" s="77">
        <f t="shared" si="11"/>
        <v>87272.727272727265</v>
      </c>
    </row>
    <row r="247" spans="1:8" x14ac:dyDescent="0.2">
      <c r="A247" s="58">
        <v>246</v>
      </c>
      <c r="B247" s="59" t="s">
        <v>564</v>
      </c>
      <c r="C247" s="67">
        <v>42</v>
      </c>
      <c r="D247" s="76">
        <f t="shared" si="9"/>
        <v>609090.90909090906</v>
      </c>
      <c r="E247" s="76">
        <f t="shared" si="9"/>
        <v>609090.90909090906</v>
      </c>
      <c r="F247" s="76">
        <f t="shared" si="9"/>
        <v>609090.90909090906</v>
      </c>
      <c r="G247" s="76">
        <f t="shared" si="10"/>
        <v>1832727.2727272725</v>
      </c>
      <c r="H247" s="77">
        <f t="shared" si="11"/>
        <v>87272.727272727265</v>
      </c>
    </row>
    <row r="248" spans="1:8" x14ac:dyDescent="0.2">
      <c r="A248" s="64">
        <v>247</v>
      </c>
      <c r="B248" s="59" t="s">
        <v>566</v>
      </c>
      <c r="C248" s="67">
        <v>50</v>
      </c>
      <c r="D248" s="76">
        <f t="shared" si="9"/>
        <v>718181.81818181812</v>
      </c>
      <c r="E248" s="76">
        <f t="shared" si="9"/>
        <v>718181.81818181812</v>
      </c>
      <c r="F248" s="76">
        <f t="shared" si="9"/>
        <v>718181.81818181812</v>
      </c>
      <c r="G248" s="76">
        <f t="shared" si="10"/>
        <v>2181818.1818181816</v>
      </c>
      <c r="H248" s="77">
        <f t="shared" si="11"/>
        <v>87272.727272727265</v>
      </c>
    </row>
    <row r="249" spans="1:8" x14ac:dyDescent="0.2">
      <c r="A249" s="64">
        <v>248</v>
      </c>
      <c r="B249" s="59" t="s">
        <v>568</v>
      </c>
      <c r="C249" s="67">
        <v>50</v>
      </c>
      <c r="D249" s="76">
        <f t="shared" si="9"/>
        <v>718181.81818181812</v>
      </c>
      <c r="E249" s="76">
        <f t="shared" si="9"/>
        <v>718181.81818181812</v>
      </c>
      <c r="F249" s="76">
        <f t="shared" si="9"/>
        <v>718181.81818181812</v>
      </c>
      <c r="G249" s="76">
        <f t="shared" si="10"/>
        <v>2181818.1818181816</v>
      </c>
      <c r="H249" s="77">
        <f t="shared" si="11"/>
        <v>87272.727272727265</v>
      </c>
    </row>
    <row r="250" spans="1:8" x14ac:dyDescent="0.2">
      <c r="A250" s="63">
        <v>249</v>
      </c>
      <c r="B250" s="59" t="s">
        <v>570</v>
      </c>
      <c r="C250" s="67">
        <v>7</v>
      </c>
      <c r="D250" s="76">
        <f t="shared" si="9"/>
        <v>131818.18181818179</v>
      </c>
      <c r="E250" s="76">
        <f t="shared" si="9"/>
        <v>131818.18181818179</v>
      </c>
      <c r="F250" s="76">
        <f t="shared" si="9"/>
        <v>131818.18181818179</v>
      </c>
      <c r="G250" s="76">
        <f t="shared" si="10"/>
        <v>305454.54545454541</v>
      </c>
      <c r="H250" s="77">
        <f t="shared" si="11"/>
        <v>87272.727272727265</v>
      </c>
    </row>
    <row r="251" spans="1:8" x14ac:dyDescent="0.2">
      <c r="A251" s="63">
        <v>250</v>
      </c>
      <c r="B251" s="59" t="s">
        <v>572</v>
      </c>
      <c r="C251" s="67">
        <v>40</v>
      </c>
      <c r="D251" s="76">
        <f t="shared" si="9"/>
        <v>581818.18181818177</v>
      </c>
      <c r="E251" s="76">
        <f t="shared" si="9"/>
        <v>581818.18181818177</v>
      </c>
      <c r="F251" s="76">
        <f t="shared" si="9"/>
        <v>581818.18181818177</v>
      </c>
      <c r="G251" s="76">
        <f t="shared" si="10"/>
        <v>1745454.5454545454</v>
      </c>
      <c r="H251" s="77">
        <f t="shared" si="11"/>
        <v>87272.727272727265</v>
      </c>
    </row>
    <row r="252" spans="1:8" x14ac:dyDescent="0.2">
      <c r="A252" s="63">
        <v>251</v>
      </c>
      <c r="B252" s="59" t="s">
        <v>574</v>
      </c>
      <c r="C252" s="67">
        <v>18</v>
      </c>
      <c r="D252" s="76">
        <f t="shared" si="9"/>
        <v>281818.18181818177</v>
      </c>
      <c r="E252" s="76">
        <f t="shared" si="9"/>
        <v>281818.18181818177</v>
      </c>
      <c r="F252" s="76">
        <f t="shared" si="9"/>
        <v>281818.18181818177</v>
      </c>
      <c r="G252" s="76">
        <f t="shared" si="10"/>
        <v>785454.54545454541</v>
      </c>
      <c r="H252" s="77">
        <f t="shared" si="11"/>
        <v>87272.727272727265</v>
      </c>
    </row>
    <row r="253" spans="1:8" x14ac:dyDescent="0.2">
      <c r="A253" s="69">
        <v>252</v>
      </c>
      <c r="B253" s="59" t="s">
        <v>576</v>
      </c>
      <c r="C253" s="67">
        <v>16</v>
      </c>
      <c r="D253" s="76">
        <f t="shared" si="9"/>
        <v>254545.45454545453</v>
      </c>
      <c r="E253" s="76">
        <f t="shared" si="9"/>
        <v>254545.45454545453</v>
      </c>
      <c r="F253" s="76">
        <f t="shared" si="9"/>
        <v>254545.45454545453</v>
      </c>
      <c r="G253" s="76">
        <f t="shared" si="10"/>
        <v>698181.81818181812</v>
      </c>
      <c r="H253" s="77">
        <f t="shared" si="11"/>
        <v>87272.727272727265</v>
      </c>
    </row>
    <row r="254" spans="1:8" x14ac:dyDescent="0.2">
      <c r="A254" s="81"/>
      <c r="B254" s="71"/>
      <c r="C254" s="82"/>
      <c r="D254" s="72"/>
      <c r="E254" s="72"/>
      <c r="F254" s="72"/>
      <c r="G254" s="83"/>
      <c r="H254" s="83"/>
    </row>
    <row r="255" spans="1:8" x14ac:dyDescent="0.2">
      <c r="D255" s="85">
        <f t="shared" ref="D255:H255" si="12">SUM(D2:D253)</f>
        <v>122304545.45454539</v>
      </c>
      <c r="E255" s="85">
        <f t="shared" si="12"/>
        <v>122304545.45454539</v>
      </c>
      <c r="F255" s="85">
        <f t="shared" si="12"/>
        <v>122304545.45454539</v>
      </c>
      <c r="G255" s="85">
        <f t="shared" si="12"/>
        <v>362050909.09090894</v>
      </c>
      <c r="H255" s="85">
        <f t="shared" si="12"/>
        <v>21992727.272727177</v>
      </c>
    </row>
  </sheetData>
  <sortState xmlns:xlrd2="http://schemas.microsoft.com/office/spreadsheetml/2017/richdata2" ref="A2:H258">
    <sortCondition ref="A1"/>
  </sortState>
  <conditionalFormatting sqref="B1:B254 C1:H1">
    <cfRule type="containsText" dxfId="125" priority="74" operator="containsText" text="CALDAIE MURALI">
      <formula>NOT(ISERROR(SEARCH("CALDAIE MURALI",B1)))</formula>
    </cfRule>
    <cfRule type="containsText" dxfId="124" priority="75" operator="containsText" text="METANO">
      <formula>NOT(ISERROR(SEARCH("METANO",B1)))</formula>
    </cfRule>
    <cfRule type="containsText" dxfId="123" priority="76" operator="containsText" text="TELERISCALDAMENTO">
      <formula>NOT(ISERROR(SEARCH("TELERISCALDAMENTO",B1)))</formula>
    </cfRule>
    <cfRule type="containsText" dxfId="122" priority="77" operator="containsText" text="CENTRALIZZATO">
      <formula>NOT(ISERROR(SEARCH("CENTRALIZZATO",B1)))</formula>
    </cfRule>
  </conditionalFormatting>
  <conditionalFormatting sqref="A42:A62 A64:A86">
    <cfRule type="containsText" dxfId="121" priority="70" operator="containsText" text="CALDAIE MURALI">
      <formula>NOT(ISERROR(SEARCH("CALDAIE MURALI",A42)))</formula>
    </cfRule>
    <cfRule type="containsText" dxfId="120" priority="71" operator="containsText" text="METANO">
      <formula>NOT(ISERROR(SEARCH("METANO",A42)))</formula>
    </cfRule>
    <cfRule type="containsText" dxfId="119" priority="72" operator="containsText" text="TELERISCALDAMENTO">
      <formula>NOT(ISERROR(SEARCH("TELERISCALDAMENTO",A42)))</formula>
    </cfRule>
    <cfRule type="containsText" dxfId="118" priority="73" operator="containsText" text="CENTRALIZZATO">
      <formula>NOT(ISERROR(SEARCH("CENTRALIZZATO",A42)))</formula>
    </cfRule>
  </conditionalFormatting>
  <conditionalFormatting sqref="A2:A41">
    <cfRule type="containsText" dxfId="117" priority="66" operator="containsText" text="CALDAIE MURALI">
      <formula>NOT(ISERROR(SEARCH("CALDAIE MURALI",A2)))</formula>
    </cfRule>
    <cfRule type="containsText" dxfId="116" priority="67" operator="containsText" text="METANO">
      <formula>NOT(ISERROR(SEARCH("METANO",A2)))</formula>
    </cfRule>
    <cfRule type="containsText" dxfId="115" priority="68" operator="containsText" text="TELERISCALDAMENTO">
      <formula>NOT(ISERROR(SEARCH("TELERISCALDAMENTO",A2)))</formula>
    </cfRule>
    <cfRule type="containsText" dxfId="114" priority="69" operator="containsText" text="CENTRALIZZATO">
      <formula>NOT(ISERROR(SEARCH("CENTRALIZZATO",A2)))</formula>
    </cfRule>
  </conditionalFormatting>
  <conditionalFormatting sqref="A87:A97">
    <cfRule type="containsText" dxfId="113" priority="62" operator="containsText" text="CALDAIE MURALI">
      <formula>NOT(ISERROR(SEARCH("CALDAIE MURALI",A87)))</formula>
    </cfRule>
    <cfRule type="containsText" dxfId="112" priority="63" operator="containsText" text="METANO">
      <formula>NOT(ISERROR(SEARCH("METANO",A87)))</formula>
    </cfRule>
    <cfRule type="containsText" dxfId="111" priority="64" operator="containsText" text="TELERISCALDAMENTO">
      <formula>NOT(ISERROR(SEARCH("TELERISCALDAMENTO",A87)))</formula>
    </cfRule>
    <cfRule type="containsText" dxfId="110" priority="65" operator="containsText" text="CENTRALIZZATO">
      <formula>NOT(ISERROR(SEARCH("CENTRALIZZATO",A87)))</formula>
    </cfRule>
  </conditionalFormatting>
  <conditionalFormatting sqref="A98:A134">
    <cfRule type="containsText" dxfId="109" priority="58" operator="containsText" text="CALDAIE MURALI">
      <formula>NOT(ISERROR(SEARCH("CALDAIE MURALI",A98)))</formula>
    </cfRule>
    <cfRule type="containsText" dxfId="108" priority="59" operator="containsText" text="METANO">
      <formula>NOT(ISERROR(SEARCH("METANO",A98)))</formula>
    </cfRule>
    <cfRule type="containsText" dxfId="107" priority="60" operator="containsText" text="TELERISCALDAMENTO">
      <formula>NOT(ISERROR(SEARCH("TELERISCALDAMENTO",A98)))</formula>
    </cfRule>
    <cfRule type="containsText" dxfId="106" priority="61" operator="containsText" text="CENTRALIZZATO">
      <formula>NOT(ISERROR(SEARCH("CENTRALIZZATO",A98)))</formula>
    </cfRule>
  </conditionalFormatting>
  <conditionalFormatting sqref="A135:A170">
    <cfRule type="containsText" dxfId="105" priority="54" operator="containsText" text="CALDAIE MURALI">
      <formula>NOT(ISERROR(SEARCH("CALDAIE MURALI",A135)))</formula>
    </cfRule>
    <cfRule type="containsText" dxfId="104" priority="55" operator="containsText" text="METANO">
      <formula>NOT(ISERROR(SEARCH("METANO",A135)))</formula>
    </cfRule>
    <cfRule type="containsText" dxfId="103" priority="56" operator="containsText" text="TELERISCALDAMENTO">
      <formula>NOT(ISERROR(SEARCH("TELERISCALDAMENTO",A135)))</formula>
    </cfRule>
    <cfRule type="containsText" dxfId="102" priority="57" operator="containsText" text="CENTRALIZZATO">
      <formula>NOT(ISERROR(SEARCH("CENTRALIZZATO",A135)))</formula>
    </cfRule>
  </conditionalFormatting>
  <conditionalFormatting sqref="A171:A233">
    <cfRule type="containsText" dxfId="101" priority="50" operator="containsText" text="CALDAIE MURALI">
      <formula>NOT(ISERROR(SEARCH("CALDAIE MURALI",A171)))</formula>
    </cfRule>
    <cfRule type="containsText" dxfId="100" priority="51" operator="containsText" text="METANO">
      <formula>NOT(ISERROR(SEARCH("METANO",A171)))</formula>
    </cfRule>
    <cfRule type="containsText" dxfId="99" priority="52" operator="containsText" text="TELERISCALDAMENTO">
      <formula>NOT(ISERROR(SEARCH("TELERISCALDAMENTO",A171)))</formula>
    </cfRule>
    <cfRule type="containsText" dxfId="98" priority="53" operator="containsText" text="CENTRALIZZATO">
      <formula>NOT(ISERROR(SEARCH("CENTRALIZZATO",A171)))</formula>
    </cfRule>
  </conditionalFormatting>
  <conditionalFormatting sqref="A234:A243">
    <cfRule type="containsText" dxfId="97" priority="46" operator="containsText" text="CALDAIE MURALI">
      <formula>NOT(ISERROR(SEARCH("CALDAIE MURALI",A234)))</formula>
    </cfRule>
    <cfRule type="containsText" dxfId="96" priority="47" operator="containsText" text="METANO">
      <formula>NOT(ISERROR(SEARCH("METANO",A234)))</formula>
    </cfRule>
    <cfRule type="containsText" dxfId="95" priority="48" operator="containsText" text="TELERISCALDAMENTO">
      <formula>NOT(ISERROR(SEARCH("TELERISCALDAMENTO",A234)))</formula>
    </cfRule>
    <cfRule type="containsText" dxfId="94" priority="49" operator="containsText" text="CENTRALIZZATO">
      <formula>NOT(ISERROR(SEARCH("CENTRALIZZATO",A234)))</formula>
    </cfRule>
  </conditionalFormatting>
  <conditionalFormatting sqref="A244:A253">
    <cfRule type="containsText" dxfId="93" priority="42" operator="containsText" text="CALDAIE MURALI">
      <formula>NOT(ISERROR(SEARCH("CALDAIE MURALI",A244)))</formula>
    </cfRule>
    <cfRule type="containsText" dxfId="92" priority="43" operator="containsText" text="METANO">
      <formula>NOT(ISERROR(SEARCH("METANO",A244)))</formula>
    </cfRule>
    <cfRule type="containsText" dxfId="91" priority="44" operator="containsText" text="TELERISCALDAMENTO">
      <formula>NOT(ISERROR(SEARCH("TELERISCALDAMENTO",A244)))</formula>
    </cfRule>
    <cfRule type="containsText" dxfId="90" priority="45" operator="containsText" text="CENTRALIZZATO">
      <formula>NOT(ISERROR(SEARCH("CENTRALIZZATO",A244)))</formula>
    </cfRule>
  </conditionalFormatting>
  <conditionalFormatting sqref="A1">
    <cfRule type="containsText" dxfId="89" priority="38" operator="containsText" text="CALDAIE MURALI">
      <formula>NOT(ISERROR(SEARCH("CALDAIE MURALI",A1)))</formula>
    </cfRule>
    <cfRule type="containsText" dxfId="88" priority="39" operator="containsText" text="METANO">
      <formula>NOT(ISERROR(SEARCH("METANO",A1)))</formula>
    </cfRule>
    <cfRule type="containsText" dxfId="87" priority="40" operator="containsText" text="TELERISCALDAMENTO">
      <formula>NOT(ISERROR(SEARCH("TELERISCALDAMENTO",A1)))</formula>
    </cfRule>
    <cfRule type="containsText" dxfId="86" priority="41" operator="containsText" text="CENTRALIZZATO">
      <formula>NOT(ISERROR(SEARCH("CENTRALIZZATO",A1)))</formula>
    </cfRule>
  </conditionalFormatting>
  <conditionalFormatting sqref="A63">
    <cfRule type="containsText" dxfId="85" priority="34" operator="containsText" text="CALDAIE MURALI">
      <formula>NOT(ISERROR(SEARCH("CALDAIE MURALI",A63)))</formula>
    </cfRule>
    <cfRule type="containsText" dxfId="84" priority="35" operator="containsText" text="METANO">
      <formula>NOT(ISERROR(SEARCH("METANO",A63)))</formula>
    </cfRule>
    <cfRule type="containsText" dxfId="83" priority="36" operator="containsText" text="TELERISCALDAMENTO">
      <formula>NOT(ISERROR(SEARCH("TELERISCALDAMENTO",A63)))</formula>
    </cfRule>
    <cfRule type="containsText" dxfId="82" priority="37" operator="containsText" text="CENTRALIZZATO">
      <formula>NOT(ISERROR(SEARCH("CENTRALIZZATO",A63)))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8" operator="containsText" id="{DB741B92-7BF8-4808-B1CF-4FD14419F454}">
            <xm:f>NOT(ISERROR(SEARCH(#REF!,C1)))</xm:f>
            <xm:f>#REF!</xm:f>
            <x14:dxf>
              <fill>
                <patternFill>
                  <bgColor theme="2" tint="-9.9948118533890809E-2"/>
                </patternFill>
              </fill>
            </x14:dxf>
          </x14:cfRule>
          <xm:sqref>C1 H1</xm:sqref>
        </x14:conditionalFormatting>
        <x14:conditionalFormatting xmlns:xm="http://schemas.microsoft.com/office/excel/2006/main">
          <x14:cfRule type="containsText" priority="23" operator="containsText" id="{4DB8E8E0-1F74-41D1-87BB-504643B65626}">
            <xm:f>NOT(ISERROR(SEARCH(#REF!,D1)))</xm:f>
            <xm:f>#REF!</xm:f>
            <x14:dxf>
              <fill>
                <patternFill>
                  <bgColor theme="2" tint="-9.9948118533890809E-2"/>
                </patternFill>
              </fill>
            </x14:dxf>
          </x14:cfRule>
          <xm:sqref>D1:G1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8</vt:i4>
      </vt:variant>
      <vt:variant>
        <vt:lpstr>Intervalli denominati</vt:lpstr>
      </vt:variant>
      <vt:variant>
        <vt:i4>5</vt:i4>
      </vt:variant>
    </vt:vector>
  </HeadingPairs>
  <TitlesOfParts>
    <vt:vector size="13" baseType="lpstr">
      <vt:lpstr>Dati</vt:lpstr>
      <vt:lpstr>Legenda</vt:lpstr>
      <vt:lpstr>Edifici_Circoscrizioni</vt:lpstr>
      <vt:lpstr>Tecnologia_Riscaldamento</vt:lpstr>
      <vt:lpstr>Circ_Riscaldamento</vt:lpstr>
      <vt:lpstr>H't verifica</vt:lpstr>
      <vt:lpstr>Spese componenti</vt:lpstr>
      <vt:lpstr>Spese MAX impianti</vt:lpstr>
      <vt:lpstr>Circ_Riscaldamento!Area_stampa</vt:lpstr>
      <vt:lpstr>Edifici_Circoscrizioni!Area_stampa</vt:lpstr>
      <vt:lpstr>'H''t verifica'!Area_stampa</vt:lpstr>
      <vt:lpstr>Legenda!Area_stampa</vt:lpstr>
      <vt:lpstr>Tecnologia_Riscaldamento!Area_stampa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</dc:creator>
  <cp:lastModifiedBy>Alessandro</cp:lastModifiedBy>
  <cp:lastPrinted>2021-06-02T12:59:14Z</cp:lastPrinted>
  <dcterms:created xsi:type="dcterms:W3CDTF">2015-06-05T18:19:34Z</dcterms:created>
  <dcterms:modified xsi:type="dcterms:W3CDTF">2021-06-28T14:42:27Z</dcterms:modified>
</cp:coreProperties>
</file>